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chrisha\Downloads\"/>
    </mc:Choice>
  </mc:AlternateContent>
  <xr:revisionPtr revIDLastSave="0" documentId="13_ncr:1_{B54E5975-792A-47C7-ACB2-8D0F6160FC65}" xr6:coauthVersionLast="47" xr6:coauthVersionMax="47" xr10:uidLastSave="{00000000-0000-0000-0000-000000000000}"/>
  <workbookProtection workbookAlgorithmName="SHA-512" workbookHashValue="O2O1l3yu5bJQhRfzvILQ7H8iGjJbYENV/oGc6pyRICJuYrosGZtzmH20qOuAcobZY3VKcE9EeJukfX+HFvH8Vg==" workbookSaltValue="bWmvBfzl4tP4ibgR7a/xmA==" workbookSpinCount="100000" lockStructure="1"/>
  <bookViews>
    <workbookView xWindow="3390" yWindow="825" windowWidth="20565" windowHeight="16305" xr2:uid="{ECB98F41-179C-4092-BAA2-8725E694AE38}"/>
  </bookViews>
  <sheets>
    <sheet name="GMC Cost Guide" sheetId="5" r:id="rId1"/>
    <sheet name="Data Tab" sheetId="2" state="veryHidden" r:id="rId2"/>
    <sheet name="Sheet3" sheetId="6" state="veryHidden" r:id="rId3"/>
  </sheets>
  <definedNames>
    <definedName name="_xlnm.Print_Area" localSheetId="0">'GMC Cost Guide'!$B$2:$I$79</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5" i="5" l="1"/>
  <c r="H73" i="5"/>
  <c r="H74" i="5" l="1"/>
  <c r="E20" i="6"/>
  <c r="E17" i="6"/>
  <c r="E16" i="6"/>
  <c r="E15" i="6"/>
  <c r="E14" i="6"/>
  <c r="E13" i="6"/>
  <c r="E12" i="6"/>
  <c r="E11" i="6"/>
  <c r="E10" i="6"/>
  <c r="E9" i="6"/>
  <c r="E8" i="6"/>
  <c r="E7" i="6"/>
  <c r="E6" i="6"/>
  <c r="E5" i="6"/>
  <c r="E18" i="6" l="1"/>
  <c r="E19" i="6" s="1"/>
  <c r="E21" i="6" l="1"/>
  <c r="E22" i="6" s="1"/>
  <c r="E24" i="6" s="1"/>
  <c r="H76" i="5"/>
  <c r="E21" i="5"/>
  <c r="H21" i="5" s="1"/>
  <c r="H72" i="5"/>
  <c r="H71" i="5"/>
  <c r="H70" i="5"/>
  <c r="H69" i="5"/>
  <c r="H68" i="5"/>
  <c r="E64" i="5"/>
  <c r="H64" i="5" s="1"/>
  <c r="H60" i="5"/>
  <c r="H56" i="5"/>
  <c r="H50" i="5"/>
  <c r="H25" i="5"/>
  <c r="E67" i="5"/>
  <c r="H67" i="5" s="1"/>
  <c r="E66" i="5"/>
  <c r="H66" i="5" s="1"/>
  <c r="E63" i="5"/>
  <c r="H63" i="5" s="1"/>
  <c r="E62" i="5"/>
  <c r="H62" i="5" s="1"/>
  <c r="E59" i="5"/>
  <c r="H59" i="5" s="1"/>
  <c r="E58" i="5"/>
  <c r="H58" i="5" s="1"/>
  <c r="E55" i="5"/>
  <c r="H55" i="5" s="1"/>
  <c r="E54" i="5"/>
  <c r="H54" i="5" s="1"/>
  <c r="E53" i="5"/>
  <c r="H53" i="5" s="1"/>
  <c r="E52" i="5"/>
  <c r="H52" i="5" s="1"/>
  <c r="E49" i="5"/>
  <c r="H49" i="5" s="1"/>
  <c r="E48" i="5"/>
  <c r="H48" i="5" s="1"/>
  <c r="E46" i="5"/>
  <c r="H46" i="5" s="1"/>
  <c r="E45" i="5"/>
  <c r="H45" i="5" s="1"/>
  <c r="E44" i="5"/>
  <c r="H44" i="5" s="1"/>
  <c r="E43" i="5"/>
  <c r="H43" i="5" s="1"/>
  <c r="E42" i="5"/>
  <c r="H42" i="5" s="1"/>
  <c r="E41" i="5"/>
  <c r="H41" i="5" s="1"/>
  <c r="E39" i="5"/>
  <c r="H39" i="5" s="1"/>
  <c r="E38" i="5"/>
  <c r="H38" i="5" s="1"/>
  <c r="E37" i="5"/>
  <c r="H37" i="5" s="1"/>
  <c r="E36" i="5"/>
  <c r="H36" i="5" s="1"/>
  <c r="E35" i="5"/>
  <c r="H35" i="5" s="1"/>
  <c r="E34" i="5"/>
  <c r="H34" i="5" s="1"/>
  <c r="E32" i="5"/>
  <c r="H32" i="5" s="1"/>
  <c r="E31" i="5"/>
  <c r="H31" i="5" s="1"/>
  <c r="E29" i="5"/>
  <c r="H29" i="5" s="1"/>
  <c r="E28" i="5"/>
  <c r="H28" i="5" s="1"/>
  <c r="E27" i="5"/>
  <c r="H27" i="5" s="1"/>
  <c r="E24" i="5"/>
  <c r="H24" i="5" s="1"/>
  <c r="E23" i="5"/>
  <c r="H23" i="5" s="1"/>
  <c r="E22" i="5"/>
  <c r="H22" i="5" s="1"/>
  <c r="E20" i="5"/>
  <c r="H20" i="5" s="1"/>
  <c r="E19" i="5"/>
  <c r="H19" i="5" s="1"/>
  <c r="E18" i="5"/>
  <c r="H18" i="5" s="1"/>
  <c r="E17" i="5"/>
  <c r="H17" i="5" s="1"/>
  <c r="E16" i="5"/>
  <c r="H16" i="5" s="1"/>
  <c r="E15" i="5"/>
  <c r="H15" i="5" s="1"/>
  <c r="H77" i="5" l="1"/>
  <c r="H78" i="5" s="1"/>
  <c r="H79" i="5" s="1"/>
</calcChain>
</file>

<file path=xl/sharedStrings.xml><?xml version="1.0" encoding="utf-8"?>
<sst xmlns="http://schemas.openxmlformats.org/spreadsheetml/2006/main" count="381" uniqueCount="175">
  <si>
    <t>Type</t>
  </si>
  <si>
    <t>Unit</t>
  </si>
  <si>
    <t>Rate</t>
  </si>
  <si>
    <t>m2</t>
  </si>
  <si>
    <t>LM</t>
  </si>
  <si>
    <t>Brick Veneer</t>
  </si>
  <si>
    <t>Current CPI</t>
  </si>
  <si>
    <t>Base CPI</t>
  </si>
  <si>
    <t>Location Factor</t>
  </si>
  <si>
    <t>Cost guide CPI Calc Inputs</t>
  </si>
  <si>
    <t>CPI Rates</t>
  </si>
  <si>
    <t>Residential Construction</t>
  </si>
  <si>
    <t>m3</t>
  </si>
  <si>
    <t>Framed</t>
  </si>
  <si>
    <t>Full Brick</t>
  </si>
  <si>
    <t>Additions/extensions (Ground Floor) no sanitary fixtures</t>
  </si>
  <si>
    <t>Additions/extensions (First Floor) no sanitary fixtures</t>
  </si>
  <si>
    <t>Add extra for bathrooms</t>
  </si>
  <si>
    <t>Each</t>
  </si>
  <si>
    <t>Add extra for Kitchens</t>
  </si>
  <si>
    <t>N/A</t>
  </si>
  <si>
    <t>Carports/Garages</t>
  </si>
  <si>
    <t>Metal framed</t>
  </si>
  <si>
    <t>Garage - metal clad walls and roof</t>
  </si>
  <si>
    <t>Garage - metal clad roof and brick walls</t>
  </si>
  <si>
    <t>Carports - concrete floor</t>
  </si>
  <si>
    <t>Metal roof</t>
  </si>
  <si>
    <t>Deck/Pergola</t>
  </si>
  <si>
    <t xml:space="preserve">Timber deck </t>
  </si>
  <si>
    <t>Unroofed</t>
  </si>
  <si>
    <t>Retaining Walls</t>
  </si>
  <si>
    <t>Treated Timber</t>
  </si>
  <si>
    <t>Up to 1.5m high</t>
  </si>
  <si>
    <t>Landscaping</t>
  </si>
  <si>
    <t>Industrial</t>
  </si>
  <si>
    <t>Brick external walls</t>
  </si>
  <si>
    <t>Precast or tilt up concrete walls</t>
  </si>
  <si>
    <t>Commercial</t>
  </si>
  <si>
    <t xml:space="preserve">Other </t>
  </si>
  <si>
    <t>Concrete 150mm</t>
  </si>
  <si>
    <t>External hardstand areas excludes earthworks and preparation works</t>
  </si>
  <si>
    <t>per space</t>
  </si>
  <si>
    <t xml:space="preserve">Bitumen </t>
  </si>
  <si>
    <t>Subdivision</t>
  </si>
  <si>
    <t>per Lot</t>
  </si>
  <si>
    <t>Greater than 20 Lots</t>
  </si>
  <si>
    <t>Less than 20 Lots</t>
  </si>
  <si>
    <t>Bitumen</t>
  </si>
  <si>
    <t>Instructions</t>
  </si>
  <si>
    <t>To update the worksheet, firstly identify the latest CPI value from the ABS website in accordance with the LICP 2021 plan. Add the new CPI figure to the next corresponding location in the CPI rate list. Then over right the green highlighted cell with the current CPI rate. The values on the GMC cost guide will automatically update</t>
  </si>
  <si>
    <t xml:space="preserve">Agricultural </t>
  </si>
  <si>
    <t>Machinery/hay/storage shed (with slab, no internal wallings, fit out or services)</t>
  </si>
  <si>
    <t xml:space="preserve">Offices for letting (single storey, basic  construction standard finish,  air conditioning, no lift </t>
  </si>
  <si>
    <t>Residential subdivision new roads</t>
  </si>
  <si>
    <t>Concrete &lt;100mm thick</t>
  </si>
  <si>
    <t>Off street parking less than 300m2 or 10 spaces</t>
  </si>
  <si>
    <t>Planting out shrubs</t>
  </si>
  <si>
    <t>Mulching</t>
  </si>
  <si>
    <t xml:space="preserve">Topsoiling </t>
  </si>
  <si>
    <t>150mm layer</t>
  </si>
  <si>
    <t>150mm per layer</t>
  </si>
  <si>
    <t>Turfing</t>
  </si>
  <si>
    <t>1.5-1.8m in height</t>
  </si>
  <si>
    <t>Small pot size</t>
  </si>
  <si>
    <t>Up to 1m high</t>
  </si>
  <si>
    <t>Brick 230mm thick</t>
  </si>
  <si>
    <t>Block 200mm thick</t>
  </si>
  <si>
    <t>Block paving</t>
  </si>
  <si>
    <t>Roofed timber framed</t>
  </si>
  <si>
    <t xml:space="preserve">Project Home </t>
  </si>
  <si>
    <t>Town house 2 storey</t>
  </si>
  <si>
    <t>Architecturally designed</t>
  </si>
  <si>
    <t>Architecturally designed prestige finish</t>
  </si>
  <si>
    <t xml:space="preserve">Warehouses (single storey, includes small offices, amenities, services, no ventilation, lift or sprinklers (Low Bay &lt;9m high) </t>
  </si>
  <si>
    <t>Single storey</t>
  </si>
  <si>
    <t>Two storey</t>
  </si>
  <si>
    <t>Add extra for earthworks, landscaping, driveways, retaining walls, external sewer and stormwater drainage.</t>
  </si>
  <si>
    <t>Dwellings</t>
  </si>
  <si>
    <t>Adjusted rates</t>
  </si>
  <si>
    <t>Cost</t>
  </si>
  <si>
    <t>Notes</t>
  </si>
  <si>
    <t>GST</t>
  </si>
  <si>
    <t>Sub total</t>
  </si>
  <si>
    <t>Gravel base only</t>
  </si>
  <si>
    <t>Extras</t>
  </si>
  <si>
    <t>Sediment and erosion control</t>
  </si>
  <si>
    <t>OSSM including irrigation area</t>
  </si>
  <si>
    <t>Allowance</t>
  </si>
  <si>
    <t>Site preparation and earthworks</t>
  </si>
  <si>
    <t>Off street parking</t>
  </si>
  <si>
    <t>This Guide does not include costing for site establishment, sediment and erosion control provisions or compliance with any conditions of Development Consent.
In the case of development in excess of $3 Million, a registered, Quantity Surveyors Report may be required.</t>
  </si>
  <si>
    <r>
      <rPr>
        <b/>
        <sz val="11"/>
        <color theme="1"/>
        <rFont val="Calibri"/>
        <family val="2"/>
        <scheme val="minor"/>
      </rPr>
      <t xml:space="preserve">Guide notes: </t>
    </r>
    <r>
      <rPr>
        <sz val="11"/>
        <color theme="1"/>
        <rFont val="Calibri"/>
        <family val="2"/>
        <scheme val="minor"/>
      </rPr>
      <t xml:space="preserve">
The square metre rates provided are based on level sites.</t>
    </r>
  </si>
  <si>
    <t xml:space="preserve">Trees, staked, tied and fertilizer </t>
  </si>
  <si>
    <t>Floor area is calculated based on the total area between the inner faces of external walls.</t>
  </si>
  <si>
    <t>$260 finish material pg340 + timber frame $145 pg332 + piers 600mm dia $241 allowed 1 per sqm</t>
  </si>
  <si>
    <t>$260 finish material pg340 + timber frame $145 pg332 + piers 600mm dia $241 allowed 1 per sqm + $289</t>
  </si>
  <si>
    <t xml:space="preserve">This basic cost guide has been designed to assist in estimating building costs for the purposes of determining Council fees applicable to Development Applications, Construction Certificates, Complying Development Certificates. </t>
  </si>
  <si>
    <t>Add extra for demolition, earthworks, landscaping, driveways, retaining walls, external sewer and stormwater drainage.</t>
  </si>
  <si>
    <r>
      <t xml:space="preserve">Architecturally designed home refers to a </t>
    </r>
    <r>
      <rPr>
        <i/>
        <sz val="11"/>
        <color theme="1"/>
        <rFont val="Calibri"/>
        <family val="2"/>
        <scheme val="minor"/>
      </rPr>
      <t>bespoke</t>
    </r>
    <r>
      <rPr>
        <sz val="11"/>
        <color theme="1"/>
        <rFont val="Calibri"/>
        <family val="2"/>
        <scheme val="minor"/>
      </rPr>
      <t xml:space="preserve"> home design not necessarily designed by an Architect.</t>
    </r>
  </si>
  <si>
    <r>
      <t xml:space="preserve">Project home refers to a </t>
    </r>
    <r>
      <rPr>
        <i/>
        <sz val="11"/>
        <color theme="1"/>
        <rFont val="Calibri"/>
        <family val="2"/>
        <scheme val="minor"/>
      </rPr>
      <t>standard</t>
    </r>
    <r>
      <rPr>
        <sz val="11"/>
        <color theme="1"/>
        <rFont val="Calibri"/>
        <family val="2"/>
        <scheme val="minor"/>
      </rPr>
      <t xml:space="preserve"> pattern built design.</t>
    </r>
  </si>
  <si>
    <t>Miscellaneous</t>
  </si>
  <si>
    <t>QTY</t>
  </si>
  <si>
    <t>TOTAL:</t>
  </si>
  <si>
    <t>Town house 2 storey (Multi Unit)</t>
  </si>
  <si>
    <t>Add extra for demolition, earthworks, landscaping, driveways, retaining walls, scaffolding, external sewer and stormwater drainage.</t>
  </si>
  <si>
    <t xml:space="preserve">Quick Budget Allowance Calculator </t>
  </si>
  <si>
    <t>Item</t>
  </si>
  <si>
    <t>Description</t>
  </si>
  <si>
    <t>$</t>
  </si>
  <si>
    <t>Demolition</t>
  </si>
  <si>
    <t>Car parking</t>
  </si>
  <si>
    <t>Footpaths</t>
  </si>
  <si>
    <t>entrance gates</t>
  </si>
  <si>
    <t>External works to buidling</t>
  </si>
  <si>
    <t xml:space="preserve">OSD plus drainage works </t>
  </si>
  <si>
    <t>Driveway crossover</t>
  </si>
  <si>
    <t xml:space="preserve">Internal works </t>
  </si>
  <si>
    <t>BCA upgrades</t>
  </si>
  <si>
    <t>Furnishing and fittings for new use</t>
  </si>
  <si>
    <t>Sub Total</t>
  </si>
  <si>
    <t>Total</t>
  </si>
  <si>
    <t>Contribution at 1%</t>
  </si>
  <si>
    <t>Contingency @ 10%</t>
  </si>
  <si>
    <t>Qty</t>
  </si>
  <si>
    <t xml:space="preserve">Used highest value of range </t>
  </si>
  <si>
    <t>The rates quoted are predominantly based on Rawlinson’s Construction Guide 2025 and Councils experience  and seek to provide average rates for some common construction types. If the development type is not easily categorised by the rates displayed, the value must be determined by referring to Rawlinson’s guide (or similar) or a Quantity Surveyor.</t>
  </si>
  <si>
    <t>Calculator updated with new rates from Rawlinson 2025 Editon 43 cost guide which replaces the CPI'd Rawlinson 2023 rates used in the old calculator</t>
  </si>
  <si>
    <t>Used lowest value for range of 160/190m2 dwelling</t>
  </si>
  <si>
    <t>ITEM No.</t>
  </si>
  <si>
    <t>13.1.1.7</t>
  </si>
  <si>
    <t>13.1.2.1</t>
  </si>
  <si>
    <t>13.1.2.2</t>
  </si>
  <si>
    <t>Used lowest value for range less $120 to reflect framed rate rather than full brick - highest value is too much of an increase over CPI'd rates</t>
  </si>
  <si>
    <t>13.1.2.7</t>
  </si>
  <si>
    <t>Used highest value of range</t>
  </si>
  <si>
    <t>13.2.1.1</t>
  </si>
  <si>
    <t>Used highset value of range</t>
  </si>
  <si>
    <t>13.1.3.4</t>
  </si>
  <si>
    <t>13.1.3.5</t>
  </si>
  <si>
    <t>13.1.3.11</t>
  </si>
  <si>
    <t>13.1.3.7</t>
  </si>
  <si>
    <t>Used lowest value of range  - highest value very high compared to CPI'd values</t>
  </si>
  <si>
    <t>13.1.3.8</t>
  </si>
  <si>
    <t>FY 25/26 Update to Calculator August 2025</t>
  </si>
  <si>
    <t>13.7.3</t>
  </si>
  <si>
    <t>13.7.2</t>
  </si>
  <si>
    <t>Used lowered rate to reflect steel walls using purlins and not timber framed</t>
  </si>
  <si>
    <t>13.7.1</t>
  </si>
  <si>
    <t>$449 pg168, plus footing allowance of 1m x 0.6w x 1md = 0.6 of $386 pg 725, and excvation 0.6 of $74.9 pg 724</t>
  </si>
  <si>
    <t>$370 pg168, plus footing allowance of 1m x 0.6w x 1md = 0.6 of $386 pg 725, plus excvation 0.6 of $74.9 pg 724</t>
  </si>
  <si>
    <t>$449 x 1.5 pg168, plus footing allowance of 1m x 0.6w x 1.3md = 0.78 of $386 pg 725, and excvation 0.78 of $74.9 pg 724</t>
  </si>
  <si>
    <t>$370 x 1.5 pg168, plus footing allowance of 1m x 0.6w x 1.3md = 0.78 of $386 pg 725, plus excvation 0.78 of $74.9 pg 724</t>
  </si>
  <si>
    <t>6.6m2 per cube $100 for supply plus $66 pg 734 for labour to spread</t>
  </si>
  <si>
    <t>6.6m2 per cube $85 for supply plus $66 pg 734 for labour to spread</t>
  </si>
  <si>
    <t>Supply and lay broad leaf pg 228</t>
  </si>
  <si>
    <t>$89.30 pg 168, plus sand bed $7.60 pg 168, plus poly underlay $6.90 pg 168, plus base prep $25 allowance</t>
  </si>
  <si>
    <t>2.1.1</t>
  </si>
  <si>
    <t xml:space="preserve">Used highest value of range  </t>
  </si>
  <si>
    <t>Hay/storage shed open on one end (no slab, internal wall linings, fit out or services)</t>
  </si>
  <si>
    <t>2.1.4.4</t>
  </si>
  <si>
    <t>Used highest value of range plus extra for concrete</t>
  </si>
  <si>
    <t>8.1.2.1</t>
  </si>
  <si>
    <t>8.1.2.2</t>
  </si>
  <si>
    <t>Council estimate no rates available</t>
  </si>
  <si>
    <t>8.4.3</t>
  </si>
  <si>
    <t>Used rate /150mm thick x 100mm for domestic driveway</t>
  </si>
  <si>
    <t>Council rate based on knowledge from subdivsion activity in the LGA</t>
  </si>
  <si>
    <t>Increase in above rate to allow reduced economies of scale</t>
  </si>
  <si>
    <t>Council estimate for cutting, grading, drainage, base course and compacting</t>
  </si>
  <si>
    <t>2025 rates</t>
  </si>
  <si>
    <t>Professional fees &amp; reports</t>
  </si>
  <si>
    <t>Contingency</t>
  </si>
  <si>
    <t>Calculator</t>
  </si>
  <si>
    <t>GOULBURN MULWAREE DEVELOPMENT COST GUIDE 2026</t>
  </si>
  <si>
    <t>updated for June 2026 CPI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</si>
</sst>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mmm\-yyyy"/>
    <numFmt numFmtId="165" formatCode="0.0"/>
  </numFmts>
  <fonts count="8" x14ac:knownFonts="1">
    <font>
      <sz val="11"/>
      <color theme="1"/>
      <name val="Calibri"/>
      <family val="2"/>
      <scheme val="minor"/>
    </font>
    <font>
      <b/>
      <sz val="11"/>
      <color theme="1"/>
      <name val="Calibri"/>
      <family val="2"/>
      <scheme val="minor"/>
    </font>
    <font>
      <sz val="11"/>
      <color theme="1"/>
      <name val="Calibri"/>
      <family val="2"/>
    </font>
    <font>
      <b/>
      <sz val="16"/>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b/>
      <sz val="13"/>
      <color theme="1"/>
      <name val="Calibri"/>
      <family val="2"/>
      <scheme val="minor"/>
    </font>
  </fonts>
  <fills count="12">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C000"/>
        <bgColor indexed="64"/>
      </patternFill>
    </fill>
    <fill>
      <patternFill patternType="solid">
        <fgColor theme="9"/>
        <bgColor indexed="64"/>
      </patternFill>
    </fill>
  </fills>
  <borders count="3">
    <border>
      <left/>
      <right/>
      <top/>
      <bottom/>
      <diagonal/>
    </border>
    <border>
      <left/>
      <right/>
      <top style="medium">
        <color auto="1"/>
      </top>
      <bottom/>
      <diagonal/>
    </border>
    <border>
      <left/>
      <right/>
      <top style="thick">
        <color auto="1"/>
      </top>
      <bottom/>
      <diagonal/>
    </border>
  </borders>
  <cellStyleXfs count="1">
    <xf numFmtId="0" fontId="0" fillId="0" borderId="0"/>
  </cellStyleXfs>
  <cellXfs count="84">
    <xf numFmtId="0" fontId="0" fillId="0" borderId="0" xfId="0"/>
    <xf numFmtId="0" fontId="0" fillId="0" borderId="0" xfId="0" applyAlignment="1">
      <alignment horizontal="center" vertical="center"/>
    </xf>
    <xf numFmtId="0" fontId="0" fillId="0" borderId="0" xfId="0" applyAlignment="1">
      <alignment vertical="center"/>
    </xf>
    <xf numFmtId="44" fontId="0" fillId="0" borderId="0" xfId="0" applyNumberFormat="1" applyAlignment="1">
      <alignment horizontal="center" vertical="center"/>
    </xf>
    <xf numFmtId="0" fontId="0" fillId="2" borderId="0" xfId="0" applyFill="1" applyAlignment="1">
      <alignment vertical="center"/>
    </xf>
    <xf numFmtId="165" fontId="0" fillId="0" borderId="0" xfId="0" applyNumberFormat="1" applyAlignment="1">
      <alignment horizontal="center" vertical="center"/>
    </xf>
    <xf numFmtId="165" fontId="0" fillId="0" borderId="0" xfId="0" applyNumberFormat="1" applyAlignment="1">
      <alignment vertical="center"/>
    </xf>
    <xf numFmtId="164" fontId="2" fillId="0" borderId="0" xfId="0" applyNumberFormat="1" applyFont="1" applyAlignment="1">
      <alignment horizontal="center" vertical="center"/>
    </xf>
    <xf numFmtId="0" fontId="0" fillId="5" borderId="0" xfId="0" applyFill="1" applyAlignment="1">
      <alignment horizontal="center" vertical="center"/>
    </xf>
    <xf numFmtId="0" fontId="1" fillId="6" borderId="0" xfId="0" applyFont="1" applyFill="1" applyAlignment="1">
      <alignment vertical="center"/>
    </xf>
    <xf numFmtId="0" fontId="1" fillId="6" borderId="0" xfId="0" applyFont="1" applyFill="1" applyAlignment="1">
      <alignment horizontal="center" vertical="center"/>
    </xf>
    <xf numFmtId="0" fontId="0" fillId="0" borderId="0" xfId="0" applyAlignment="1">
      <alignment horizontal="left" vertical="center" wrapText="1" indent="1"/>
    </xf>
    <xf numFmtId="0" fontId="0" fillId="0" borderId="0" xfId="0" applyAlignment="1">
      <alignment horizontal="left" vertical="center" indent="1"/>
    </xf>
    <xf numFmtId="0" fontId="0" fillId="5" borderId="0" xfId="0" applyFill="1" applyAlignment="1">
      <alignment horizontal="left" vertical="center" wrapText="1" indent="1"/>
    </xf>
    <xf numFmtId="0" fontId="0" fillId="5" borderId="0" xfId="0" applyFill="1" applyAlignment="1">
      <alignment horizontal="left" vertical="center" indent="1"/>
    </xf>
    <xf numFmtId="44" fontId="0" fillId="5" borderId="0" xfId="0" applyNumberFormat="1" applyFill="1" applyAlignment="1">
      <alignment horizontal="center" vertical="center"/>
    </xf>
    <xf numFmtId="0" fontId="1" fillId="5" borderId="0" xfId="0" applyFont="1" applyFill="1" applyAlignment="1">
      <alignment horizontal="left" vertical="center" wrapText="1" indent="1"/>
    </xf>
    <xf numFmtId="0" fontId="0" fillId="5" borderId="0" xfId="0" applyFill="1" applyAlignment="1">
      <alignment vertical="center"/>
    </xf>
    <xf numFmtId="0" fontId="1" fillId="5" borderId="0" xfId="0" applyFont="1" applyFill="1" applyAlignment="1">
      <alignment vertical="center"/>
    </xf>
    <xf numFmtId="44" fontId="0" fillId="3" borderId="0" xfId="0" applyNumberFormat="1" applyFill="1" applyAlignment="1">
      <alignment horizontal="center" vertical="center"/>
    </xf>
    <xf numFmtId="0" fontId="0" fillId="7" borderId="0" xfId="0" applyFill="1" applyAlignment="1">
      <alignment horizontal="center" vertical="center"/>
    </xf>
    <xf numFmtId="0" fontId="0" fillId="0" borderId="0" xfId="0" applyAlignment="1">
      <alignment horizontal="left" vertical="center" wrapText="1"/>
    </xf>
    <xf numFmtId="0" fontId="0" fillId="6" borderId="0" xfId="0" applyFill="1" applyAlignment="1">
      <alignment vertical="center"/>
    </xf>
    <xf numFmtId="0" fontId="0" fillId="6" borderId="0" xfId="0" applyFill="1"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0" fillId="7" borderId="0" xfId="0" applyFill="1" applyAlignment="1">
      <alignment vertical="center"/>
    </xf>
    <xf numFmtId="0" fontId="1" fillId="7" borderId="0" xfId="0" applyFont="1" applyFill="1" applyAlignment="1">
      <alignment vertical="center"/>
    </xf>
    <xf numFmtId="0" fontId="1" fillId="7" borderId="0" xfId="0" applyFont="1" applyFill="1" applyAlignment="1">
      <alignment horizontal="center" vertical="center"/>
    </xf>
    <xf numFmtId="44" fontId="0" fillId="0" borderId="0" xfId="0" applyNumberFormat="1" applyAlignment="1">
      <alignment vertical="center"/>
    </xf>
    <xf numFmtId="0" fontId="0" fillId="7" borderId="0" xfId="0" applyFill="1" applyAlignment="1">
      <alignment horizontal="left" vertical="center" wrapText="1" indent="1"/>
    </xf>
    <xf numFmtId="44" fontId="0" fillId="7" borderId="0" xfId="0" applyNumberFormat="1" applyFill="1" applyAlignment="1">
      <alignment horizontal="center" vertical="center"/>
    </xf>
    <xf numFmtId="0" fontId="0" fillId="7" borderId="0" xfId="0" applyFill="1" applyAlignment="1">
      <alignment horizontal="left" vertical="center" indent="1"/>
    </xf>
    <xf numFmtId="44" fontId="5" fillId="0" borderId="1" xfId="0" applyNumberFormat="1" applyFont="1" applyBorder="1" applyAlignment="1">
      <alignment vertical="center"/>
    </xf>
    <xf numFmtId="0" fontId="0" fillId="0" borderId="1" xfId="0" applyBorder="1" applyAlignment="1">
      <alignment horizontal="left" vertical="center"/>
    </xf>
    <xf numFmtId="44" fontId="0" fillId="9" borderId="0" xfId="0" applyNumberFormat="1" applyFill="1" applyAlignment="1" applyProtection="1">
      <alignment horizontal="center" vertical="center"/>
      <protection locked="0"/>
    </xf>
    <xf numFmtId="0" fontId="0" fillId="9" borderId="0" xfId="0" applyFill="1" applyAlignment="1" applyProtection="1">
      <alignment horizontal="center" vertical="center"/>
      <protection locked="0"/>
    </xf>
    <xf numFmtId="0" fontId="0" fillId="5" borderId="0" xfId="0" applyFill="1" applyAlignment="1" applyProtection="1">
      <alignment vertical="center"/>
      <protection locked="0"/>
    </xf>
    <xf numFmtId="0" fontId="5" fillId="7" borderId="0" xfId="0" applyFont="1" applyFill="1" applyAlignment="1">
      <alignment horizontal="left" vertical="center" wrapText="1" indent="1"/>
    </xf>
    <xf numFmtId="0" fontId="1" fillId="5" borderId="0" xfId="0" applyFont="1" applyFill="1" applyAlignment="1">
      <alignment horizontal="left" vertical="center" indent="1"/>
    </xf>
    <xf numFmtId="0" fontId="1" fillId="5" borderId="0" xfId="0" applyFont="1" applyFill="1" applyAlignment="1">
      <alignment horizontal="center" vertical="center"/>
    </xf>
    <xf numFmtId="0" fontId="5" fillId="7" borderId="0" xfId="0" applyFont="1" applyFill="1" applyAlignment="1">
      <alignment horizontal="center"/>
    </xf>
    <xf numFmtId="0" fontId="5" fillId="7" borderId="0" xfId="0" applyFont="1" applyFill="1" applyAlignment="1">
      <alignment horizontal="center" vertical="top"/>
    </xf>
    <xf numFmtId="0" fontId="5" fillId="7" borderId="0" xfId="0" applyFont="1" applyFill="1" applyAlignment="1">
      <alignment horizontal="center" vertical="center"/>
    </xf>
    <xf numFmtId="0" fontId="5" fillId="7" borderId="0" xfId="0" applyFont="1" applyFill="1" applyAlignment="1">
      <alignment horizontal="left" vertical="center" indent="1"/>
    </xf>
    <xf numFmtId="0" fontId="0" fillId="0" borderId="0" xfId="0" applyAlignment="1" applyProtection="1">
      <alignment vertical="center" wrapText="1"/>
      <protection locked="0"/>
    </xf>
    <xf numFmtId="0" fontId="0" fillId="0" borderId="1" xfId="0" applyBorder="1" applyAlignment="1" applyProtection="1">
      <alignment vertical="center" wrapText="1"/>
      <protection locked="0"/>
    </xf>
    <xf numFmtId="0" fontId="0" fillId="0" borderId="2" xfId="0" applyBorder="1" applyAlignment="1" applyProtection="1">
      <alignment vertical="center" wrapText="1"/>
      <protection locked="0"/>
    </xf>
    <xf numFmtId="4" fontId="0" fillId="9" borderId="0" xfId="0" applyNumberFormat="1" applyFill="1" applyAlignment="1" applyProtection="1">
      <alignment horizontal="center" vertical="center"/>
      <protection locked="0"/>
    </xf>
    <xf numFmtId="44" fontId="7" fillId="0" borderId="2" xfId="0" applyNumberFormat="1" applyFont="1" applyBorder="1" applyAlignment="1">
      <alignment vertical="center"/>
    </xf>
    <xf numFmtId="0" fontId="7" fillId="0" borderId="2" xfId="0" applyFont="1" applyBorder="1" applyAlignment="1">
      <alignment horizontal="left" vertical="center"/>
    </xf>
    <xf numFmtId="0" fontId="1" fillId="5" borderId="0" xfId="0" applyFont="1" applyFill="1" applyAlignment="1">
      <alignment horizontal="left" vertical="center"/>
    </xf>
    <xf numFmtId="1" fontId="0" fillId="0" borderId="0" xfId="0" applyNumberFormat="1" applyAlignment="1">
      <alignment horizontal="center" vertical="center"/>
    </xf>
    <xf numFmtId="0" fontId="0" fillId="0" borderId="1" xfId="0" applyBorder="1"/>
    <xf numFmtId="0" fontId="0" fillId="0" borderId="1" xfId="0" applyBorder="1" applyAlignment="1">
      <alignment horizontal="right" vertical="center" indent="2"/>
    </xf>
    <xf numFmtId="44" fontId="0" fillId="0" borderId="1" xfId="0" applyNumberFormat="1" applyBorder="1" applyAlignment="1">
      <alignment vertical="center"/>
    </xf>
    <xf numFmtId="0" fontId="0" fillId="0" borderId="0" xfId="0" applyAlignment="1">
      <alignment horizontal="right" vertical="center" indent="2"/>
    </xf>
    <xf numFmtId="0" fontId="0" fillId="0" borderId="2" xfId="0" applyBorder="1"/>
    <xf numFmtId="0" fontId="5" fillId="0" borderId="2" xfId="0" applyFont="1" applyBorder="1" applyAlignment="1">
      <alignment horizontal="right" vertical="center" indent="2"/>
    </xf>
    <xf numFmtId="44" fontId="5" fillId="0" borderId="2" xfId="0" applyNumberFormat="1" applyFont="1" applyBorder="1" applyAlignment="1">
      <alignment vertical="center"/>
    </xf>
    <xf numFmtId="44" fontId="1" fillId="0" borderId="0" xfId="0" applyNumberFormat="1" applyFont="1"/>
    <xf numFmtId="0" fontId="0" fillId="0" borderId="0" xfId="0" applyAlignment="1">
      <alignment horizontal="center"/>
    </xf>
    <xf numFmtId="44" fontId="0" fillId="0" borderId="0" xfId="0" applyNumberFormat="1" applyAlignment="1">
      <alignment horizontal="center"/>
    </xf>
    <xf numFmtId="44" fontId="0" fillId="0" borderId="0" xfId="0" applyNumberFormat="1"/>
    <xf numFmtId="0" fontId="1" fillId="3" borderId="0" xfId="0" applyFont="1" applyFill="1" applyAlignment="1">
      <alignment vertical="center"/>
    </xf>
    <xf numFmtId="0" fontId="0" fillId="3" borderId="0" xfId="0" applyFill="1" applyAlignment="1">
      <alignment vertical="center"/>
    </xf>
    <xf numFmtId="0" fontId="0" fillId="0" borderId="0" xfId="0" applyAlignment="1" applyProtection="1">
      <alignment horizontal="left" vertical="center" indent="1"/>
      <protection locked="0"/>
    </xf>
    <xf numFmtId="17" fontId="0" fillId="0" borderId="0" xfId="0" applyNumberFormat="1" applyAlignment="1">
      <alignment horizontal="center" vertical="center"/>
    </xf>
    <xf numFmtId="0" fontId="0" fillId="0" borderId="0" xfId="0" applyAlignment="1">
      <alignment horizontal="right" vertical="center"/>
    </xf>
    <xf numFmtId="2" fontId="2" fillId="0" borderId="0" xfId="0" applyNumberFormat="1" applyFont="1" applyAlignment="1">
      <alignment horizontal="center" vertical="center"/>
    </xf>
    <xf numFmtId="2" fontId="0" fillId="0" borderId="0" xfId="0" applyNumberFormat="1" applyAlignment="1">
      <alignment horizontal="center" vertical="center"/>
    </xf>
    <xf numFmtId="164" fontId="2" fillId="10" borderId="0" xfId="0" applyNumberFormat="1" applyFont="1" applyFill="1" applyAlignment="1">
      <alignment horizontal="center" vertical="center"/>
    </xf>
    <xf numFmtId="0" fontId="0" fillId="10" borderId="0" xfId="0" applyFill="1" applyAlignment="1">
      <alignment vertical="center"/>
    </xf>
    <xf numFmtId="17" fontId="0" fillId="11" borderId="0" xfId="0" applyNumberFormat="1" applyFill="1" applyAlignment="1">
      <alignment horizontal="center" vertical="center"/>
    </xf>
    <xf numFmtId="0" fontId="0" fillId="0" borderId="0" xfId="0" applyAlignment="1">
      <alignment horizontal="left" vertical="center" wrapText="1" indent="1"/>
    </xf>
    <xf numFmtId="0" fontId="0" fillId="0" borderId="0" xfId="0" applyAlignment="1">
      <alignment horizontal="left" vertical="center" indent="1"/>
    </xf>
    <xf numFmtId="0" fontId="0" fillId="0" borderId="0" xfId="0" applyAlignment="1">
      <alignment horizontal="center" vertical="center" wrapText="1"/>
    </xf>
    <xf numFmtId="0" fontId="0" fillId="0" borderId="0" xfId="0" applyAlignment="1">
      <alignment horizontal="left" vertical="top" wrapText="1" indent="1"/>
    </xf>
    <xf numFmtId="0" fontId="4" fillId="7" borderId="0" xfId="0" applyFont="1" applyFill="1" applyAlignment="1">
      <alignment horizontal="center" vertical="center"/>
    </xf>
    <xf numFmtId="0" fontId="1" fillId="0" borderId="0" xfId="0" applyFont="1" applyAlignment="1">
      <alignment horizontal="center" vertical="center"/>
    </xf>
    <xf numFmtId="0" fontId="3" fillId="8" borderId="0" xfId="0" applyFont="1" applyFill="1" applyAlignment="1">
      <alignment horizontal="center" vertical="center"/>
    </xf>
    <xf numFmtId="0" fontId="1" fillId="4" borderId="0" xfId="0" applyFont="1" applyFill="1" applyAlignment="1">
      <alignment horizontal="center" vertical="center"/>
    </xf>
    <xf numFmtId="0" fontId="0" fillId="4" borderId="0" xfId="0" applyFill="1" applyAlignment="1">
      <alignment horizontal="center" vertical="center"/>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EE8D3-D640-40E4-B1C4-77E3646793F8}">
  <sheetPr codeName="Sheet1">
    <tabColor rgb="FFFFFFCC"/>
  </sheetPr>
  <dimension ref="B2:I172"/>
  <sheetViews>
    <sheetView tabSelected="1" view="pageBreakPreview" topLeftCell="A51" zoomScale="85" zoomScaleNormal="70" zoomScaleSheetLayoutView="85" workbookViewId="0">
      <selection activeCell="B7" sqref="B7:E7"/>
    </sheetView>
  </sheetViews>
  <sheetFormatPr defaultRowHeight="15" x14ac:dyDescent="0.25"/>
  <cols>
    <col min="1" max="1" width="6.42578125" style="2" customWidth="1"/>
    <col min="2" max="2" width="43.5703125" style="2" customWidth="1"/>
    <col min="3" max="3" width="27.7109375" style="2" customWidth="1"/>
    <col min="4" max="4" width="12.28515625" style="1" customWidth="1"/>
    <col min="5" max="5" width="15.85546875" style="1" customWidth="1"/>
    <col min="6" max="6" width="4.5703125" style="2" customWidth="1"/>
    <col min="7" max="7" width="10.140625" style="2" customWidth="1"/>
    <col min="8" max="8" width="20.5703125" style="2" customWidth="1"/>
    <col min="9" max="9" width="52.28515625" style="2" customWidth="1"/>
    <col min="10" max="16384" width="9.140625" style="2"/>
  </cols>
  <sheetData>
    <row r="2" spans="2:9" ht="19.5" customHeight="1" x14ac:dyDescent="0.25">
      <c r="B2" s="79"/>
      <c r="C2" s="79"/>
      <c r="D2" s="79"/>
      <c r="E2" s="79"/>
      <c r="I2" s="68" t="s">
        <v>174</v>
      </c>
    </row>
    <row r="3" spans="2:9" ht="18.75" customHeight="1" x14ac:dyDescent="0.25">
      <c r="B3" s="80" t="s">
        <v>173</v>
      </c>
      <c r="C3" s="80"/>
      <c r="D3" s="80"/>
      <c r="E3" s="80"/>
      <c r="F3" s="80"/>
      <c r="G3" s="80"/>
      <c r="H3" s="80"/>
      <c r="I3" s="80"/>
    </row>
    <row r="4" spans="2:9" ht="6.75" customHeight="1" x14ac:dyDescent="0.25">
      <c r="B4" s="21"/>
      <c r="C4" s="21"/>
      <c r="D4" s="21"/>
      <c r="E4" s="21"/>
    </row>
    <row r="5" spans="2:9" s="24" customFormat="1" ht="39" customHeight="1" x14ac:dyDescent="0.25">
      <c r="B5" s="74" t="s">
        <v>96</v>
      </c>
      <c r="C5" s="74"/>
      <c r="D5" s="74"/>
      <c r="E5" s="74"/>
      <c r="F5" s="74"/>
      <c r="G5" s="74"/>
      <c r="H5" s="74"/>
      <c r="I5" s="74"/>
    </row>
    <row r="6" spans="2:9" ht="33" customHeight="1" x14ac:dyDescent="0.25">
      <c r="B6" s="74" t="s">
        <v>91</v>
      </c>
      <c r="C6" s="74"/>
      <c r="D6" s="74"/>
      <c r="E6" s="74"/>
    </row>
    <row r="7" spans="2:9" x14ac:dyDescent="0.25">
      <c r="B7" s="75" t="s">
        <v>93</v>
      </c>
      <c r="C7" s="75"/>
      <c r="D7" s="75"/>
      <c r="E7" s="75"/>
    </row>
    <row r="8" spans="2:9" ht="41.25" customHeight="1" x14ac:dyDescent="0.25">
      <c r="B8" s="74" t="s">
        <v>90</v>
      </c>
      <c r="C8" s="74"/>
      <c r="D8" s="74"/>
      <c r="E8" s="74"/>
      <c r="F8" s="74"/>
      <c r="G8" s="74"/>
      <c r="H8" s="74"/>
      <c r="I8" s="74"/>
    </row>
    <row r="9" spans="2:9" ht="39" customHeight="1" x14ac:dyDescent="0.25">
      <c r="B9" s="77" t="s">
        <v>125</v>
      </c>
      <c r="C9" s="77"/>
      <c r="D9" s="77"/>
      <c r="E9" s="77"/>
      <c r="F9" s="77"/>
      <c r="G9" s="77"/>
      <c r="H9" s="77"/>
      <c r="I9" s="77"/>
    </row>
    <row r="10" spans="2:9" ht="18.75" customHeight="1" x14ac:dyDescent="0.25">
      <c r="B10" s="75" t="s">
        <v>98</v>
      </c>
      <c r="C10" s="75"/>
      <c r="D10" s="75"/>
      <c r="E10" s="75"/>
    </row>
    <row r="11" spans="2:9" ht="18" customHeight="1" x14ac:dyDescent="0.25">
      <c r="B11" s="75" t="s">
        <v>99</v>
      </c>
      <c r="C11" s="75"/>
      <c r="D11" s="75"/>
      <c r="E11" s="75"/>
    </row>
    <row r="12" spans="2:9" x14ac:dyDescent="0.25">
      <c r="E12" s="1" t="s">
        <v>78</v>
      </c>
    </row>
    <row r="13" spans="2:9" ht="16.5" customHeight="1" x14ac:dyDescent="0.25">
      <c r="B13" s="44" t="s">
        <v>11</v>
      </c>
      <c r="C13" s="27"/>
      <c r="D13" s="28"/>
      <c r="E13" s="28"/>
      <c r="F13" s="17"/>
      <c r="G13" s="78" t="s">
        <v>172</v>
      </c>
      <c r="H13" s="78"/>
      <c r="I13" s="78"/>
    </row>
    <row r="14" spans="2:9" ht="15.75" x14ac:dyDescent="0.25">
      <c r="B14" s="39" t="s">
        <v>77</v>
      </c>
      <c r="C14" s="39" t="s">
        <v>0</v>
      </c>
      <c r="D14" s="40" t="s">
        <v>1</v>
      </c>
      <c r="E14" s="40" t="s">
        <v>2</v>
      </c>
      <c r="F14" s="17"/>
      <c r="G14" s="41" t="s">
        <v>101</v>
      </c>
      <c r="H14" s="42" t="s">
        <v>79</v>
      </c>
      <c r="I14" s="43" t="s">
        <v>80</v>
      </c>
    </row>
    <row r="15" spans="2:9" x14ac:dyDescent="0.25">
      <c r="B15" s="11" t="s">
        <v>69</v>
      </c>
      <c r="C15" s="12" t="s">
        <v>5</v>
      </c>
      <c r="D15" s="1" t="s">
        <v>3</v>
      </c>
      <c r="E15" s="3">
        <f>(('Data Tab'!E15*'Data Tab'!L6)*'Data Tab'!L5)/'Data Tab'!L4</f>
        <v>2114.61</v>
      </c>
      <c r="F15" s="17"/>
      <c r="G15" s="48"/>
      <c r="H15" s="3">
        <f>G15*E15</f>
        <v>0</v>
      </c>
      <c r="I15" s="45"/>
    </row>
    <row r="16" spans="2:9" x14ac:dyDescent="0.25">
      <c r="B16" s="74" t="s">
        <v>71</v>
      </c>
      <c r="C16" s="12" t="s">
        <v>13</v>
      </c>
      <c r="D16" s="1" t="s">
        <v>3</v>
      </c>
      <c r="E16" s="3">
        <f>(('Data Tab'!E16*'Data Tab'!L6)*'Data Tab'!L5)/'Data Tab'!L4</f>
        <v>3043.67</v>
      </c>
      <c r="F16" s="17"/>
      <c r="G16" s="48"/>
      <c r="H16" s="3">
        <f>G16*E16</f>
        <v>0</v>
      </c>
      <c r="I16" s="45"/>
    </row>
    <row r="17" spans="2:9" x14ac:dyDescent="0.25">
      <c r="B17" s="74"/>
      <c r="C17" s="12" t="s">
        <v>5</v>
      </c>
      <c r="D17" s="1" t="s">
        <v>3</v>
      </c>
      <c r="E17" s="3">
        <f>(('Data Tab'!E17*'Data Tab'!L6)*'Data Tab'!L5)/'Data Tab'!L4</f>
        <v>3300.16</v>
      </c>
      <c r="F17" s="17"/>
      <c r="G17" s="48"/>
      <c r="H17" s="3">
        <f>G17*E17</f>
        <v>0</v>
      </c>
      <c r="I17" s="45"/>
    </row>
    <row r="18" spans="2:9" x14ac:dyDescent="0.25">
      <c r="B18" s="11" t="s">
        <v>72</v>
      </c>
      <c r="C18" s="12" t="s">
        <v>20</v>
      </c>
      <c r="D18" s="1" t="s">
        <v>3</v>
      </c>
      <c r="E18" s="3">
        <f>(('Data Tab'!E18*'Data Tab'!L6)*'Data Tab'!L5)/'Data Tab'!L4</f>
        <v>5933.44</v>
      </c>
      <c r="F18" s="17"/>
      <c r="G18" s="48"/>
      <c r="H18" s="3">
        <f t="shared" ref="H18:H25" si="0">G18*E18</f>
        <v>0</v>
      </c>
      <c r="I18" s="45"/>
    </row>
    <row r="19" spans="2:9" x14ac:dyDescent="0.25">
      <c r="B19" s="11" t="s">
        <v>103</v>
      </c>
      <c r="C19" s="12" t="s">
        <v>14</v>
      </c>
      <c r="D19" s="1" t="s">
        <v>3</v>
      </c>
      <c r="E19" s="3">
        <f>(('Data Tab'!E19*'Data Tab'!L6)*'Data Tab'!L5)/'Data Tab'!L4</f>
        <v>3374.25</v>
      </c>
      <c r="F19" s="17"/>
      <c r="G19" s="48"/>
      <c r="H19" s="3">
        <f t="shared" si="0"/>
        <v>0</v>
      </c>
      <c r="I19" s="45"/>
    </row>
    <row r="20" spans="2:9" x14ac:dyDescent="0.25">
      <c r="B20" s="74" t="s">
        <v>15</v>
      </c>
      <c r="C20" s="12" t="s">
        <v>13</v>
      </c>
      <c r="D20" s="1" t="s">
        <v>3</v>
      </c>
      <c r="E20" s="3">
        <f>(('Data Tab'!E20*'Data Tab'!L6)*'Data Tab'!L5)/'Data Tab'!L4</f>
        <v>2889.77</v>
      </c>
      <c r="F20" s="17"/>
      <c r="G20" s="48"/>
      <c r="H20" s="3">
        <f t="shared" si="0"/>
        <v>0</v>
      </c>
      <c r="I20" s="45"/>
    </row>
    <row r="21" spans="2:9" x14ac:dyDescent="0.25">
      <c r="B21" s="74"/>
      <c r="C21" s="12" t="s">
        <v>5</v>
      </c>
      <c r="D21" s="1" t="s">
        <v>3</v>
      </c>
      <c r="E21" s="3">
        <f>(('Data Tab'!E21*'Data Tab'!L6)*'Data Tab'!L5)/'Data Tab'!L4</f>
        <v>3226.06</v>
      </c>
      <c r="F21" s="17"/>
      <c r="G21" s="48"/>
      <c r="H21" s="3">
        <f t="shared" si="0"/>
        <v>0</v>
      </c>
      <c r="I21" s="45"/>
    </row>
    <row r="22" spans="2:9" ht="30.75" customHeight="1" x14ac:dyDescent="0.25">
      <c r="B22" s="11" t="s">
        <v>16</v>
      </c>
      <c r="C22" s="12" t="s">
        <v>5</v>
      </c>
      <c r="D22" s="1" t="s">
        <v>3</v>
      </c>
      <c r="E22" s="3">
        <f>(('Data Tab'!E22*'Data Tab'!L6)*'Data Tab'!L5)/'Data Tab'!L4</f>
        <v>4383.1099999999997</v>
      </c>
      <c r="F22" s="17"/>
      <c r="G22" s="48"/>
      <c r="H22" s="3">
        <f t="shared" si="0"/>
        <v>0</v>
      </c>
      <c r="I22" s="45"/>
    </row>
    <row r="23" spans="2:9" x14ac:dyDescent="0.25">
      <c r="B23" s="11" t="s">
        <v>17</v>
      </c>
      <c r="C23" s="12" t="s">
        <v>20</v>
      </c>
      <c r="D23" s="1" t="s">
        <v>18</v>
      </c>
      <c r="E23" s="3">
        <f>(('Data Tab'!E23*'Data Tab'!L6)*'Data Tab'!L5)/'Data Tab'!L4</f>
        <v>29068.74</v>
      </c>
      <c r="F23" s="17"/>
      <c r="G23" s="48"/>
      <c r="H23" s="3">
        <f t="shared" si="0"/>
        <v>0</v>
      </c>
      <c r="I23" s="45"/>
    </row>
    <row r="24" spans="2:9" x14ac:dyDescent="0.25">
      <c r="B24" s="11" t="s">
        <v>19</v>
      </c>
      <c r="C24" s="12" t="s">
        <v>20</v>
      </c>
      <c r="D24" s="1" t="s">
        <v>18</v>
      </c>
      <c r="E24" s="3">
        <f>(('Data Tab'!E24*'Data Tab'!L6)*'Data Tab'!L5)/'Data Tab'!L4</f>
        <v>36250.43</v>
      </c>
      <c r="F24" s="17"/>
      <c r="G24" s="48"/>
      <c r="H24" s="3">
        <f t="shared" si="0"/>
        <v>0</v>
      </c>
      <c r="I24" s="45"/>
    </row>
    <row r="25" spans="2:9" ht="36" customHeight="1" x14ac:dyDescent="0.25">
      <c r="B25" s="76" t="s">
        <v>104</v>
      </c>
      <c r="C25" s="76"/>
      <c r="D25" s="36" t="s">
        <v>87</v>
      </c>
      <c r="E25" s="35">
        <v>0</v>
      </c>
      <c r="F25" s="17"/>
      <c r="G25" s="48"/>
      <c r="H25" s="3">
        <f t="shared" si="0"/>
        <v>0</v>
      </c>
      <c r="I25" s="45"/>
    </row>
    <row r="26" spans="2:9" x14ac:dyDescent="0.25">
      <c r="B26" s="16" t="s">
        <v>21</v>
      </c>
      <c r="C26" s="14"/>
      <c r="D26" s="8"/>
      <c r="E26" s="15"/>
      <c r="F26" s="17"/>
      <c r="G26" s="8"/>
      <c r="H26" s="17"/>
      <c r="I26" s="37"/>
    </row>
    <row r="27" spans="2:9" x14ac:dyDescent="0.25">
      <c r="B27" s="11" t="s">
        <v>25</v>
      </c>
      <c r="C27" s="11" t="s">
        <v>26</v>
      </c>
      <c r="D27" s="1" t="s">
        <v>3</v>
      </c>
      <c r="E27" s="3">
        <f>(('Data Tab'!E27*'Data Tab'!L6)*'Data Tab'!L5)/'Data Tab'!L4</f>
        <v>530.08000000000004</v>
      </c>
      <c r="F27" s="17"/>
      <c r="G27" s="48"/>
      <c r="H27" s="3">
        <f t="shared" ref="H27:H29" si="1">G27*E27</f>
        <v>0</v>
      </c>
      <c r="I27" s="45"/>
    </row>
    <row r="28" spans="2:9" x14ac:dyDescent="0.25">
      <c r="B28" s="11" t="s">
        <v>23</v>
      </c>
      <c r="C28" s="11" t="s">
        <v>22</v>
      </c>
      <c r="D28" s="1" t="s">
        <v>3</v>
      </c>
      <c r="E28" s="3">
        <f>(('Data Tab'!E28*'Data Tab'!L6)*'Data Tab'!L5)/'Data Tab'!L4</f>
        <v>1134.25</v>
      </c>
      <c r="F28" s="17"/>
      <c r="G28" s="48"/>
      <c r="H28" s="3">
        <f t="shared" si="1"/>
        <v>0</v>
      </c>
      <c r="I28" s="45"/>
    </row>
    <row r="29" spans="2:9" x14ac:dyDescent="0.25">
      <c r="B29" s="11" t="s">
        <v>24</v>
      </c>
      <c r="C29" s="11" t="s">
        <v>22</v>
      </c>
      <c r="D29" s="1" t="s">
        <v>3</v>
      </c>
      <c r="E29" s="3">
        <f>(('Data Tab'!E29*'Data Tab'!L6)*'Data Tab'!L5)/'Data Tab'!L4</f>
        <v>1407.84</v>
      </c>
      <c r="F29" s="17"/>
      <c r="G29" s="48"/>
      <c r="H29" s="3">
        <f t="shared" si="1"/>
        <v>0</v>
      </c>
      <c r="I29" s="45"/>
    </row>
    <row r="30" spans="2:9" x14ac:dyDescent="0.25">
      <c r="B30" s="16" t="s">
        <v>27</v>
      </c>
      <c r="C30" s="13"/>
      <c r="D30" s="8"/>
      <c r="E30" s="15"/>
      <c r="F30" s="17"/>
      <c r="G30" s="8"/>
      <c r="H30" s="17"/>
      <c r="I30" s="37"/>
    </row>
    <row r="31" spans="2:9" x14ac:dyDescent="0.25">
      <c r="B31" s="11" t="s">
        <v>28</v>
      </c>
      <c r="C31" s="11" t="s">
        <v>29</v>
      </c>
      <c r="D31" s="1" t="s">
        <v>3</v>
      </c>
      <c r="E31" s="3">
        <f>(('Data Tab'!E31*'Data Tab'!L6)*'Data Tab'!L5)/'Data Tab'!L4</f>
        <v>736.41</v>
      </c>
      <c r="F31" s="17"/>
      <c r="G31" s="48"/>
      <c r="H31" s="3">
        <f t="shared" ref="H31:H32" si="2">G31*E31</f>
        <v>0</v>
      </c>
      <c r="I31" s="45"/>
    </row>
    <row r="32" spans="2:9" x14ac:dyDescent="0.25">
      <c r="B32" s="11" t="s">
        <v>28</v>
      </c>
      <c r="C32" s="11" t="s">
        <v>68</v>
      </c>
      <c r="D32" s="1" t="s">
        <v>3</v>
      </c>
      <c r="E32" s="3">
        <f>(('Data Tab'!E32*'Data Tab'!L6)*'Data Tab'!L5)/'Data Tab'!L4</f>
        <v>1065.8499999999999</v>
      </c>
      <c r="F32" s="17"/>
      <c r="G32" s="48"/>
      <c r="H32" s="3">
        <f t="shared" si="2"/>
        <v>0</v>
      </c>
      <c r="I32" s="45"/>
    </row>
    <row r="33" spans="2:9" x14ac:dyDescent="0.25">
      <c r="B33" s="16" t="s">
        <v>30</v>
      </c>
      <c r="C33" s="13"/>
      <c r="D33" s="8"/>
      <c r="E33" s="15"/>
      <c r="F33" s="17"/>
      <c r="G33" s="8"/>
      <c r="H33" s="17"/>
      <c r="I33" s="37"/>
    </row>
    <row r="34" spans="2:9" x14ac:dyDescent="0.25">
      <c r="B34" s="74" t="s">
        <v>64</v>
      </c>
      <c r="C34" s="11" t="s">
        <v>65</v>
      </c>
      <c r="D34" s="1" t="s">
        <v>4</v>
      </c>
      <c r="E34" s="3">
        <f>(('Data Tab'!E34*'Data Tab'!L6)*'Data Tab'!L5)/'Data Tab'!L4</f>
        <v>827.08</v>
      </c>
      <c r="F34" s="17"/>
      <c r="G34" s="48"/>
      <c r="H34" s="3">
        <f t="shared" ref="H34:H39" si="3">G34*E34</f>
        <v>0</v>
      </c>
      <c r="I34" s="45"/>
    </row>
    <row r="35" spans="2:9" x14ac:dyDescent="0.25">
      <c r="B35" s="74"/>
      <c r="C35" s="11" t="s">
        <v>66</v>
      </c>
      <c r="D35" s="1" t="s">
        <v>4</v>
      </c>
      <c r="E35" s="3">
        <f>(('Data Tab'!E35*'Data Tab'!L6)*'Data Tab'!L5)/'Data Tab'!L4</f>
        <v>737.02</v>
      </c>
      <c r="F35" s="17"/>
      <c r="G35" s="48"/>
      <c r="H35" s="3">
        <f t="shared" si="3"/>
        <v>0</v>
      </c>
      <c r="I35" s="45"/>
    </row>
    <row r="36" spans="2:9" x14ac:dyDescent="0.25">
      <c r="B36" s="74"/>
      <c r="C36" s="11" t="s">
        <v>31</v>
      </c>
      <c r="D36" s="1" t="s">
        <v>3</v>
      </c>
      <c r="E36" s="3">
        <f>(('Data Tab'!E36*'Data Tab'!L6)*'Data Tab'!L5)/'Data Tab'!L4</f>
        <v>398.98</v>
      </c>
      <c r="F36" s="17"/>
      <c r="G36" s="48"/>
      <c r="H36" s="3">
        <f t="shared" si="3"/>
        <v>0</v>
      </c>
      <c r="I36" s="45"/>
    </row>
    <row r="37" spans="2:9" x14ac:dyDescent="0.25">
      <c r="B37" s="11" t="s">
        <v>32</v>
      </c>
      <c r="C37" s="11" t="s">
        <v>65</v>
      </c>
      <c r="D37" s="1" t="s">
        <v>4</v>
      </c>
      <c r="E37" s="3">
        <f>(('Data Tab'!E37*'Data Tab'!L6)*'Data Tab'!L5)/'Data Tab'!L4</f>
        <v>1177.57</v>
      </c>
      <c r="F37" s="17"/>
      <c r="G37" s="48"/>
      <c r="H37" s="3">
        <f t="shared" si="3"/>
        <v>0</v>
      </c>
      <c r="I37" s="45"/>
    </row>
    <row r="38" spans="2:9" x14ac:dyDescent="0.25">
      <c r="B38" s="11"/>
      <c r="C38" s="11" t="s">
        <v>66</v>
      </c>
      <c r="D38" s="1" t="s">
        <v>4</v>
      </c>
      <c r="E38" s="3">
        <f>(('Data Tab'!E38*'Data Tab'!L6)*'Data Tab'!L5)/'Data Tab'!L4</f>
        <v>1042.48</v>
      </c>
      <c r="F38" s="17"/>
      <c r="G38" s="48"/>
      <c r="H38" s="3">
        <f t="shared" si="3"/>
        <v>0</v>
      </c>
      <c r="I38" s="45"/>
    </row>
    <row r="39" spans="2:9" x14ac:dyDescent="0.25">
      <c r="B39" s="11"/>
      <c r="C39" s="11" t="s">
        <v>31</v>
      </c>
      <c r="D39" s="1" t="s">
        <v>3</v>
      </c>
      <c r="E39" s="3">
        <f>(('Data Tab'!E39*'Data Tab'!L6)*'Data Tab'!L5)/'Data Tab'!L4</f>
        <v>541.48</v>
      </c>
      <c r="F39" s="17"/>
      <c r="G39" s="48"/>
      <c r="H39" s="3">
        <f t="shared" si="3"/>
        <v>0</v>
      </c>
      <c r="I39" s="45"/>
    </row>
    <row r="40" spans="2:9" ht="15.75" x14ac:dyDescent="0.25">
      <c r="B40" s="38" t="s">
        <v>33</v>
      </c>
      <c r="C40" s="30"/>
      <c r="D40" s="20"/>
      <c r="E40" s="31"/>
      <c r="F40" s="17"/>
      <c r="G40" s="8"/>
      <c r="H40" s="17"/>
      <c r="I40" s="37"/>
    </row>
    <row r="41" spans="2:9" x14ac:dyDescent="0.25">
      <c r="B41" s="11" t="s">
        <v>58</v>
      </c>
      <c r="C41" s="11" t="s">
        <v>60</v>
      </c>
      <c r="D41" s="1" t="s">
        <v>3</v>
      </c>
      <c r="E41" s="3">
        <f>(('Data Tab'!E41*'Data Tab'!L6)*'Data Tab'!L5)/'Data Tab'!L4</f>
        <v>26.07</v>
      </c>
      <c r="F41" s="17"/>
      <c r="G41" s="48"/>
      <c r="H41" s="3">
        <f t="shared" ref="H41:H46" si="4">G41*E41</f>
        <v>0</v>
      </c>
      <c r="I41" s="45"/>
    </row>
    <row r="42" spans="2:9" x14ac:dyDescent="0.25">
      <c r="B42" s="11" t="s">
        <v>56</v>
      </c>
      <c r="C42" s="11" t="s">
        <v>63</v>
      </c>
      <c r="D42" s="1" t="s">
        <v>3</v>
      </c>
      <c r="E42" s="3">
        <f>(('Data Tab'!E42*'Data Tab'!L6)*'Data Tab'!L5)/'Data Tab'!L4</f>
        <v>51.3</v>
      </c>
      <c r="F42" s="17"/>
      <c r="G42" s="48"/>
      <c r="H42" s="3">
        <f t="shared" si="4"/>
        <v>0</v>
      </c>
      <c r="I42" s="45"/>
    </row>
    <row r="43" spans="2:9" x14ac:dyDescent="0.25">
      <c r="B43" s="11" t="s">
        <v>92</v>
      </c>
      <c r="C43" s="11" t="s">
        <v>62</v>
      </c>
      <c r="D43" s="1" t="s">
        <v>18</v>
      </c>
      <c r="E43" s="3">
        <f>(('Data Tab'!E43*'Data Tab'!L6)*'Data Tab'!L5)/'Data Tab'!L4</f>
        <v>512.98</v>
      </c>
      <c r="F43" s="17"/>
      <c r="G43" s="48"/>
      <c r="H43" s="3">
        <f t="shared" si="4"/>
        <v>0</v>
      </c>
      <c r="I43" s="45"/>
    </row>
    <row r="44" spans="2:9" x14ac:dyDescent="0.25">
      <c r="B44" s="11" t="s">
        <v>57</v>
      </c>
      <c r="C44" s="11" t="s">
        <v>59</v>
      </c>
      <c r="D44" s="1" t="s">
        <v>3</v>
      </c>
      <c r="E44" s="3">
        <f>(('Data Tab'!E44*'Data Tab'!L6)*'Data Tab'!L5)/'Data Tab'!L4</f>
        <v>28.67</v>
      </c>
      <c r="F44" s="17"/>
      <c r="G44" s="48"/>
      <c r="H44" s="3">
        <f t="shared" si="4"/>
        <v>0</v>
      </c>
      <c r="I44" s="45"/>
    </row>
    <row r="45" spans="2:9" x14ac:dyDescent="0.25">
      <c r="B45" s="11" t="s">
        <v>61</v>
      </c>
      <c r="C45" s="11"/>
      <c r="D45" s="1" t="s">
        <v>3</v>
      </c>
      <c r="E45" s="3">
        <f>(('Data Tab'!E45*'Data Tab'!L6)*'Data Tab'!L5)/'Data Tab'!L4</f>
        <v>22.8</v>
      </c>
      <c r="F45" s="17"/>
      <c r="G45" s="48"/>
      <c r="H45" s="3">
        <f t="shared" si="4"/>
        <v>0</v>
      </c>
      <c r="I45" s="45"/>
    </row>
    <row r="46" spans="2:9" x14ac:dyDescent="0.25">
      <c r="B46" s="11" t="s">
        <v>67</v>
      </c>
      <c r="C46" s="11"/>
      <c r="D46" s="1" t="s">
        <v>3</v>
      </c>
      <c r="E46" s="3">
        <f>(('Data Tab'!E46*'Data Tab'!L6)*'Data Tab'!L5)/'Data Tab'!L4</f>
        <v>146.83000000000001</v>
      </c>
      <c r="F46" s="17"/>
      <c r="G46" s="48"/>
      <c r="H46" s="3">
        <f t="shared" si="4"/>
        <v>0</v>
      </c>
      <c r="I46" s="45"/>
    </row>
    <row r="47" spans="2:9" ht="15.75" x14ac:dyDescent="0.25">
      <c r="B47" s="38" t="s">
        <v>50</v>
      </c>
      <c r="C47" s="30"/>
      <c r="D47" s="20"/>
      <c r="E47" s="31"/>
      <c r="F47" s="17"/>
      <c r="G47" s="8"/>
      <c r="H47" s="17"/>
      <c r="I47" s="37"/>
    </row>
    <row r="48" spans="2:9" ht="30" x14ac:dyDescent="0.25">
      <c r="B48" s="11" t="s">
        <v>158</v>
      </c>
      <c r="C48" s="11" t="s">
        <v>22</v>
      </c>
      <c r="D48" s="1" t="s">
        <v>3</v>
      </c>
      <c r="E48" s="3">
        <f>(('Data Tab'!E48*'Data Tab'!L6)*'Data Tab'!L5)/'Data Tab'!L4</f>
        <v>330.59</v>
      </c>
      <c r="F48" s="17"/>
      <c r="G48" s="48"/>
      <c r="H48" s="3">
        <f t="shared" ref="H48:H50" si="5">G48*E48</f>
        <v>0</v>
      </c>
      <c r="I48" s="45"/>
    </row>
    <row r="49" spans="2:9" ht="30" x14ac:dyDescent="0.25">
      <c r="B49" s="11" t="s">
        <v>51</v>
      </c>
      <c r="C49" s="11" t="s">
        <v>22</v>
      </c>
      <c r="D49" s="1" t="s">
        <v>3</v>
      </c>
      <c r="E49" s="3">
        <f>(('Data Tab'!E49*'Data Tab'!L6)*'Data Tab'!L5)/'Data Tab'!L4</f>
        <v>619.55999999999995</v>
      </c>
      <c r="F49" s="17"/>
      <c r="G49" s="48"/>
      <c r="H49" s="3">
        <f t="shared" si="5"/>
        <v>0</v>
      </c>
      <c r="I49" s="45"/>
    </row>
    <row r="50" spans="2:9" ht="36" customHeight="1" x14ac:dyDescent="0.25">
      <c r="B50" s="76" t="s">
        <v>97</v>
      </c>
      <c r="C50" s="76"/>
      <c r="D50" s="36" t="s">
        <v>87</v>
      </c>
      <c r="E50" s="35">
        <v>0</v>
      </c>
      <c r="F50" s="17"/>
      <c r="G50" s="48"/>
      <c r="H50" s="3">
        <f t="shared" si="5"/>
        <v>0</v>
      </c>
      <c r="I50" s="45"/>
    </row>
    <row r="51" spans="2:9" ht="15.75" x14ac:dyDescent="0.25">
      <c r="B51" s="38" t="s">
        <v>34</v>
      </c>
      <c r="C51" s="32"/>
      <c r="D51" s="20"/>
      <c r="E51" s="31"/>
      <c r="F51" s="17"/>
      <c r="G51" s="8"/>
      <c r="H51" s="17"/>
      <c r="I51" s="37"/>
    </row>
    <row r="52" spans="2:9" ht="30" customHeight="1" x14ac:dyDescent="0.25">
      <c r="B52" s="74" t="s">
        <v>73</v>
      </c>
      <c r="C52" s="11" t="s">
        <v>35</v>
      </c>
      <c r="D52" s="1" t="s">
        <v>3</v>
      </c>
      <c r="E52" s="3">
        <f>(('Data Tab'!E52*'Data Tab'!L6)*'Data Tab'!L5)/'Data Tab'!L4</f>
        <v>1379.34</v>
      </c>
      <c r="F52" s="17"/>
      <c r="G52" s="48"/>
      <c r="H52" s="3">
        <f t="shared" ref="H52:H56" si="6">G52*E52</f>
        <v>0</v>
      </c>
      <c r="I52" s="45"/>
    </row>
    <row r="53" spans="2:9" ht="30" customHeight="1" x14ac:dyDescent="0.25">
      <c r="B53" s="74"/>
      <c r="C53" s="11" t="s">
        <v>36</v>
      </c>
      <c r="D53" s="1" t="s">
        <v>3</v>
      </c>
      <c r="E53" s="3">
        <f>(('Data Tab'!E53*'Data Tab'!L6)*'Data Tab'!L5)/'Data Tab'!L4</f>
        <v>1345.14</v>
      </c>
      <c r="F53" s="17"/>
      <c r="G53" s="48"/>
      <c r="H53" s="3">
        <f t="shared" si="6"/>
        <v>0</v>
      </c>
      <c r="I53" s="45"/>
    </row>
    <row r="54" spans="2:9" ht="30" customHeight="1" x14ac:dyDescent="0.25">
      <c r="B54" s="77" t="s">
        <v>40</v>
      </c>
      <c r="C54" s="12" t="s">
        <v>39</v>
      </c>
      <c r="D54" s="1" t="s">
        <v>3</v>
      </c>
      <c r="E54" s="3">
        <f>(('Data Tab'!E54*'Data Tab'!L6)*'Data Tab'!L5)/'Data Tab'!L4</f>
        <v>335.15</v>
      </c>
      <c r="F54" s="17"/>
      <c r="G54" s="48"/>
      <c r="H54" s="3">
        <f t="shared" si="6"/>
        <v>0</v>
      </c>
      <c r="I54" s="45"/>
    </row>
    <row r="55" spans="2:9" x14ac:dyDescent="0.25">
      <c r="B55" s="77"/>
      <c r="C55" s="12" t="s">
        <v>42</v>
      </c>
      <c r="D55" s="1" t="s">
        <v>3</v>
      </c>
      <c r="E55" s="3">
        <f>(('Data Tab'!E55*'Data Tab'!L6)*'Data Tab'!L5)/'Data Tab'!L4</f>
        <v>200.63</v>
      </c>
      <c r="F55" s="17"/>
      <c r="G55" s="48"/>
      <c r="H55" s="3">
        <f t="shared" si="6"/>
        <v>0</v>
      </c>
      <c r="I55" s="45"/>
    </row>
    <row r="56" spans="2:9" ht="36" customHeight="1" x14ac:dyDescent="0.25">
      <c r="B56" s="76" t="s">
        <v>97</v>
      </c>
      <c r="C56" s="76"/>
      <c r="D56" s="36" t="s">
        <v>87</v>
      </c>
      <c r="E56" s="35">
        <v>0</v>
      </c>
      <c r="F56" s="17"/>
      <c r="G56" s="48"/>
      <c r="H56" s="3">
        <f t="shared" si="6"/>
        <v>0</v>
      </c>
      <c r="I56" s="45"/>
    </row>
    <row r="57" spans="2:9" ht="15.75" x14ac:dyDescent="0.25">
      <c r="B57" s="38" t="s">
        <v>37</v>
      </c>
      <c r="C57" s="26"/>
      <c r="D57" s="20"/>
      <c r="E57" s="31"/>
      <c r="F57" s="17"/>
      <c r="G57" s="8"/>
      <c r="H57" s="17"/>
      <c r="I57" s="37"/>
    </row>
    <row r="58" spans="2:9" x14ac:dyDescent="0.25">
      <c r="B58" s="74" t="s">
        <v>52</v>
      </c>
      <c r="C58" s="12" t="s">
        <v>74</v>
      </c>
      <c r="D58" s="1" t="s">
        <v>3</v>
      </c>
      <c r="E58" s="3">
        <f>(('Data Tab'!E58*'Data Tab'!L6)*'Data Tab'!L5)/'Data Tab'!L4</f>
        <v>2473.69</v>
      </c>
      <c r="F58" s="17"/>
      <c r="G58" s="48"/>
      <c r="H58" s="3">
        <f t="shared" ref="H58:H60" si="7">G58*E58</f>
        <v>0</v>
      </c>
      <c r="I58" s="45"/>
    </row>
    <row r="59" spans="2:9" ht="35.25" customHeight="1" x14ac:dyDescent="0.25">
      <c r="B59" s="74"/>
      <c r="C59" s="12" t="s">
        <v>75</v>
      </c>
      <c r="D59" s="1" t="s">
        <v>3</v>
      </c>
      <c r="E59" s="3">
        <f>(('Data Tab'!E59*'Data Tab'!L6)*'Data Tab'!L5)/'Data Tab'!L4</f>
        <v>2838.48</v>
      </c>
      <c r="F59" s="17"/>
      <c r="G59" s="48"/>
      <c r="H59" s="3">
        <f t="shared" si="7"/>
        <v>0</v>
      </c>
      <c r="I59" s="45"/>
    </row>
    <row r="60" spans="2:9" ht="40.5" customHeight="1" x14ac:dyDescent="0.25">
      <c r="B60" s="76" t="s">
        <v>97</v>
      </c>
      <c r="C60" s="76"/>
      <c r="D60" s="36" t="s">
        <v>87</v>
      </c>
      <c r="E60" s="35">
        <v>0</v>
      </c>
      <c r="F60" s="17"/>
      <c r="G60" s="48"/>
      <c r="H60" s="3">
        <f t="shared" si="7"/>
        <v>0</v>
      </c>
      <c r="I60" s="45"/>
    </row>
    <row r="61" spans="2:9" ht="15.75" x14ac:dyDescent="0.25">
      <c r="B61" s="38" t="s">
        <v>38</v>
      </c>
      <c r="C61" s="26"/>
      <c r="D61" s="20"/>
      <c r="E61" s="31"/>
      <c r="F61" s="17"/>
      <c r="G61" s="8"/>
      <c r="H61" s="17"/>
      <c r="I61" s="37"/>
    </row>
    <row r="62" spans="2:9" x14ac:dyDescent="0.25">
      <c r="B62" s="74" t="s">
        <v>89</v>
      </c>
      <c r="C62" s="2" t="s">
        <v>47</v>
      </c>
      <c r="D62" s="1" t="s">
        <v>41</v>
      </c>
      <c r="E62" s="3">
        <f>(('Data Tab'!E62*'Data Tab'!L6)*'Data Tab'!L5)/'Data Tab'!L4</f>
        <v>6423.62</v>
      </c>
      <c r="F62" s="17"/>
      <c r="G62" s="48"/>
      <c r="H62" s="3">
        <f t="shared" ref="H62:H63" si="8">G62*E62</f>
        <v>0</v>
      </c>
      <c r="I62" s="45"/>
    </row>
    <row r="63" spans="2:9" ht="15.75" customHeight="1" x14ac:dyDescent="0.25">
      <c r="B63" s="74"/>
      <c r="C63" s="2" t="s">
        <v>54</v>
      </c>
      <c r="D63" s="1" t="s">
        <v>3</v>
      </c>
      <c r="E63" s="3">
        <f>(('Data Tab'!E63*'Data Tab'!L6)*'Data Tab'!L5)/'Data Tab'!L4</f>
        <v>223.43</v>
      </c>
      <c r="F63" s="17"/>
      <c r="G63" s="48"/>
      <c r="H63" s="3">
        <f t="shared" si="8"/>
        <v>0</v>
      </c>
      <c r="I63" s="45"/>
    </row>
    <row r="64" spans="2:9" ht="15.75" customHeight="1" x14ac:dyDescent="0.25">
      <c r="B64" s="11"/>
      <c r="C64" s="2" t="s">
        <v>83</v>
      </c>
      <c r="D64" s="1" t="s">
        <v>3</v>
      </c>
      <c r="E64" s="3">
        <f>(('Data Tab'!E64*'Data Tab'!L6)*'Data Tab'!L5)/'Data Tab'!L4</f>
        <v>74.099999999999994</v>
      </c>
      <c r="F64" s="17"/>
      <c r="G64" s="48"/>
      <c r="H64" s="3">
        <f>G64*E64</f>
        <v>0</v>
      </c>
      <c r="I64" s="45"/>
    </row>
    <row r="65" spans="2:9" ht="15.75" x14ac:dyDescent="0.25">
      <c r="B65" s="38" t="s">
        <v>43</v>
      </c>
      <c r="C65" s="26"/>
      <c r="D65" s="20"/>
      <c r="E65" s="31"/>
      <c r="F65" s="17"/>
      <c r="G65" s="8"/>
      <c r="H65" s="17"/>
      <c r="I65" s="37"/>
    </row>
    <row r="66" spans="2:9" x14ac:dyDescent="0.25">
      <c r="B66" s="12" t="s">
        <v>53</v>
      </c>
      <c r="C66" s="2" t="s">
        <v>45</v>
      </c>
      <c r="D66" s="1" t="s">
        <v>44</v>
      </c>
      <c r="E66" s="3">
        <f>(('Data Tab'!E66*'Data Tab'!L6)*'Data Tab'!L5)/'Data Tab'!L4</f>
        <v>102595.55</v>
      </c>
      <c r="F66" s="17"/>
      <c r="G66" s="48"/>
      <c r="H66" s="3">
        <f t="shared" ref="H66:H76" si="9">G66*E66</f>
        <v>0</v>
      </c>
      <c r="I66" s="45"/>
    </row>
    <row r="67" spans="2:9" x14ac:dyDescent="0.25">
      <c r="B67" s="12" t="s">
        <v>53</v>
      </c>
      <c r="C67" s="2" t="s">
        <v>46</v>
      </c>
      <c r="D67" s="1" t="s">
        <v>44</v>
      </c>
      <c r="E67" s="3">
        <f>(('Data Tab'!E67*'Data Tab'!L6)*'Data Tab'!L5)/'Data Tab'!L4</f>
        <v>125394.56</v>
      </c>
      <c r="F67" s="17"/>
      <c r="G67" s="48"/>
      <c r="H67" s="3">
        <f t="shared" si="9"/>
        <v>0</v>
      </c>
      <c r="I67" s="45"/>
    </row>
    <row r="68" spans="2:9" x14ac:dyDescent="0.25">
      <c r="E68" s="3"/>
      <c r="F68" s="17"/>
      <c r="G68" s="48"/>
      <c r="H68" s="3">
        <f t="shared" si="9"/>
        <v>0</v>
      </c>
      <c r="I68" s="45"/>
    </row>
    <row r="69" spans="2:9" ht="15.75" x14ac:dyDescent="0.25">
      <c r="B69" s="38" t="s">
        <v>84</v>
      </c>
      <c r="C69" s="26"/>
      <c r="D69" s="20"/>
      <c r="E69" s="31"/>
      <c r="F69" s="17"/>
      <c r="G69" s="48"/>
      <c r="H69" s="3">
        <f t="shared" si="9"/>
        <v>0</v>
      </c>
      <c r="I69" s="45"/>
    </row>
    <row r="70" spans="2:9" x14ac:dyDescent="0.25">
      <c r="B70" s="12" t="s">
        <v>85</v>
      </c>
      <c r="D70" s="36" t="s">
        <v>87</v>
      </c>
      <c r="E70" s="35">
        <v>0</v>
      </c>
      <c r="F70" s="17"/>
      <c r="G70" s="48"/>
      <c r="H70" s="3">
        <f t="shared" si="9"/>
        <v>0</v>
      </c>
      <c r="I70" s="45"/>
    </row>
    <row r="71" spans="2:9" x14ac:dyDescent="0.25">
      <c r="B71" s="12" t="s">
        <v>86</v>
      </c>
      <c r="D71" s="36" t="s">
        <v>87</v>
      </c>
      <c r="E71" s="35">
        <v>0</v>
      </c>
      <c r="F71" s="17"/>
      <c r="G71" s="48"/>
      <c r="H71" s="3">
        <f t="shared" si="9"/>
        <v>0</v>
      </c>
      <c r="I71" s="45"/>
    </row>
    <row r="72" spans="2:9" x14ac:dyDescent="0.25">
      <c r="B72" s="12" t="s">
        <v>88</v>
      </c>
      <c r="D72" s="36" t="s">
        <v>87</v>
      </c>
      <c r="E72" s="35">
        <v>0</v>
      </c>
      <c r="F72" s="17"/>
      <c r="G72" s="48"/>
      <c r="H72" s="3">
        <f t="shared" si="9"/>
        <v>0</v>
      </c>
      <c r="I72" s="45"/>
    </row>
    <row r="73" spans="2:9" x14ac:dyDescent="0.25">
      <c r="B73" s="66" t="s">
        <v>170</v>
      </c>
      <c r="D73" s="36" t="s">
        <v>87</v>
      </c>
      <c r="E73" s="35">
        <v>0</v>
      </c>
      <c r="F73" s="17"/>
      <c r="G73" s="48"/>
      <c r="H73" s="3">
        <f t="shared" si="9"/>
        <v>0</v>
      </c>
      <c r="I73" s="45"/>
    </row>
    <row r="74" spans="2:9" x14ac:dyDescent="0.25">
      <c r="B74" s="66" t="s">
        <v>171</v>
      </c>
      <c r="D74" s="36" t="s">
        <v>87</v>
      </c>
      <c r="E74" s="35">
        <v>0</v>
      </c>
      <c r="F74" s="17"/>
      <c r="G74" s="48"/>
      <c r="H74" s="3">
        <f t="shared" si="9"/>
        <v>0</v>
      </c>
      <c r="I74" s="45"/>
    </row>
    <row r="75" spans="2:9" x14ac:dyDescent="0.25">
      <c r="B75" s="66" t="s">
        <v>100</v>
      </c>
      <c r="D75" s="36" t="s">
        <v>87</v>
      </c>
      <c r="E75" s="35">
        <v>0</v>
      </c>
      <c r="F75" s="17"/>
      <c r="G75" s="48"/>
      <c r="H75" s="3">
        <f t="shared" si="9"/>
        <v>0</v>
      </c>
      <c r="I75" s="45"/>
    </row>
    <row r="76" spans="2:9" ht="15.75" thickBot="1" x14ac:dyDescent="0.3">
      <c r="B76" s="66" t="s">
        <v>100</v>
      </c>
      <c r="D76" s="36" t="s">
        <v>87</v>
      </c>
      <c r="E76" s="35">
        <v>0</v>
      </c>
      <c r="F76" s="17"/>
      <c r="G76" s="48"/>
      <c r="H76" s="3">
        <f t="shared" si="9"/>
        <v>0</v>
      </c>
      <c r="I76" s="45"/>
    </row>
    <row r="77" spans="2:9" ht="21" customHeight="1" x14ac:dyDescent="0.25">
      <c r="E77" s="3"/>
      <c r="F77" s="17"/>
      <c r="G77" s="34" t="s">
        <v>82</v>
      </c>
      <c r="H77" s="33">
        <f>SUM(H15:H76)</f>
        <v>0</v>
      </c>
      <c r="I77" s="46"/>
    </row>
    <row r="78" spans="2:9" ht="21" customHeight="1" thickBot="1" x14ac:dyDescent="0.3">
      <c r="E78" s="3"/>
      <c r="F78" s="17"/>
      <c r="G78" s="24" t="s">
        <v>81</v>
      </c>
      <c r="H78" s="29">
        <f>H77*0.1</f>
        <v>0</v>
      </c>
      <c r="I78" s="45"/>
    </row>
    <row r="79" spans="2:9" ht="32.25" customHeight="1" thickTop="1" x14ac:dyDescent="0.25">
      <c r="E79" s="3"/>
      <c r="F79" s="17"/>
      <c r="G79" s="50" t="s">
        <v>102</v>
      </c>
      <c r="H79" s="49">
        <f>SUM(H77:H78)</f>
        <v>0</v>
      </c>
      <c r="I79" s="47"/>
    </row>
    <row r="80" spans="2:9" x14ac:dyDescent="0.25">
      <c r="E80" s="3"/>
    </row>
    <row r="81" spans="5:5" x14ac:dyDescent="0.25">
      <c r="E81" s="3"/>
    </row>
    <row r="82" spans="5:5" x14ac:dyDescent="0.25">
      <c r="E82" s="3"/>
    </row>
    <row r="83" spans="5:5" x14ac:dyDescent="0.25">
      <c r="E83" s="3"/>
    </row>
    <row r="84" spans="5:5" x14ac:dyDescent="0.25">
      <c r="E84" s="3"/>
    </row>
    <row r="85" spans="5:5" x14ac:dyDescent="0.25">
      <c r="E85" s="3"/>
    </row>
    <row r="86" spans="5:5" x14ac:dyDescent="0.25">
      <c r="E86" s="3"/>
    </row>
    <row r="87" spans="5:5" x14ac:dyDescent="0.25">
      <c r="E87" s="3"/>
    </row>
    <row r="88" spans="5:5" x14ac:dyDescent="0.25">
      <c r="E88" s="3"/>
    </row>
    <row r="89" spans="5:5" x14ac:dyDescent="0.25">
      <c r="E89" s="3"/>
    </row>
    <row r="90" spans="5:5" x14ac:dyDescent="0.25">
      <c r="E90" s="3"/>
    </row>
    <row r="91" spans="5:5" x14ac:dyDescent="0.25">
      <c r="E91" s="3"/>
    </row>
    <row r="92" spans="5:5" x14ac:dyDescent="0.25">
      <c r="E92" s="3"/>
    </row>
    <row r="93" spans="5:5" x14ac:dyDescent="0.25">
      <c r="E93" s="3"/>
    </row>
    <row r="94" spans="5:5" x14ac:dyDescent="0.25">
      <c r="E94" s="3"/>
    </row>
    <row r="95" spans="5:5" x14ac:dyDescent="0.25">
      <c r="E95" s="3"/>
    </row>
    <row r="96" spans="5:5" x14ac:dyDescent="0.25">
      <c r="E96" s="3"/>
    </row>
    <row r="97" spans="5:5" x14ac:dyDescent="0.25">
      <c r="E97" s="3"/>
    </row>
    <row r="98" spans="5:5" x14ac:dyDescent="0.25">
      <c r="E98" s="3"/>
    </row>
    <row r="99" spans="5:5" x14ac:dyDescent="0.25">
      <c r="E99" s="3"/>
    </row>
    <row r="100" spans="5:5" x14ac:dyDescent="0.25">
      <c r="E100" s="3"/>
    </row>
    <row r="101" spans="5:5" x14ac:dyDescent="0.25">
      <c r="E101" s="3"/>
    </row>
    <row r="102" spans="5:5" x14ac:dyDescent="0.25">
      <c r="E102" s="3"/>
    </row>
    <row r="103" spans="5:5" x14ac:dyDescent="0.25">
      <c r="E103" s="3"/>
    </row>
    <row r="104" spans="5:5" x14ac:dyDescent="0.25">
      <c r="E104" s="3"/>
    </row>
    <row r="105" spans="5:5" x14ac:dyDescent="0.25">
      <c r="E105" s="3"/>
    </row>
    <row r="106" spans="5:5" x14ac:dyDescent="0.25">
      <c r="E106" s="3"/>
    </row>
    <row r="107" spans="5:5" x14ac:dyDescent="0.25">
      <c r="E107" s="3"/>
    </row>
    <row r="108" spans="5:5" x14ac:dyDescent="0.25">
      <c r="E108" s="3"/>
    </row>
    <row r="109" spans="5:5" x14ac:dyDescent="0.25">
      <c r="E109" s="3"/>
    </row>
    <row r="110" spans="5:5" x14ac:dyDescent="0.25">
      <c r="E110" s="3"/>
    </row>
    <row r="111" spans="5:5" x14ac:dyDescent="0.25">
      <c r="E111" s="3"/>
    </row>
    <row r="112" spans="5:5" x14ac:dyDescent="0.25">
      <c r="E112" s="3"/>
    </row>
    <row r="113" spans="5:5" x14ac:dyDescent="0.25">
      <c r="E113" s="3"/>
    </row>
    <row r="114" spans="5:5" x14ac:dyDescent="0.25">
      <c r="E114" s="3"/>
    </row>
    <row r="115" spans="5:5" x14ac:dyDescent="0.25">
      <c r="E115" s="3"/>
    </row>
    <row r="116" spans="5:5" x14ac:dyDescent="0.25">
      <c r="E116" s="3"/>
    </row>
    <row r="117" spans="5:5" x14ac:dyDescent="0.25">
      <c r="E117" s="3"/>
    </row>
    <row r="118" spans="5:5" x14ac:dyDescent="0.25">
      <c r="E118" s="3"/>
    </row>
    <row r="119" spans="5:5" x14ac:dyDescent="0.25">
      <c r="E119" s="3"/>
    </row>
    <row r="120" spans="5:5" x14ac:dyDescent="0.25">
      <c r="E120" s="3"/>
    </row>
    <row r="121" spans="5:5" x14ac:dyDescent="0.25">
      <c r="E121" s="3"/>
    </row>
    <row r="122" spans="5:5" x14ac:dyDescent="0.25">
      <c r="E122" s="3"/>
    </row>
    <row r="123" spans="5:5" x14ac:dyDescent="0.25">
      <c r="E123" s="3"/>
    </row>
    <row r="124" spans="5:5" x14ac:dyDescent="0.25">
      <c r="E124" s="3"/>
    </row>
    <row r="125" spans="5:5" x14ac:dyDescent="0.25">
      <c r="E125" s="3"/>
    </row>
    <row r="126" spans="5:5" x14ac:dyDescent="0.25">
      <c r="E126" s="3"/>
    </row>
    <row r="127" spans="5:5" x14ac:dyDescent="0.25">
      <c r="E127" s="3"/>
    </row>
    <row r="128" spans="5:5" x14ac:dyDescent="0.25">
      <c r="E128" s="3"/>
    </row>
    <row r="129" spans="5:5" x14ac:dyDescent="0.25">
      <c r="E129" s="3"/>
    </row>
    <row r="130" spans="5:5" x14ac:dyDescent="0.25">
      <c r="E130" s="3"/>
    </row>
    <row r="131" spans="5:5" x14ac:dyDescent="0.25">
      <c r="E131" s="3"/>
    </row>
    <row r="132" spans="5:5" x14ac:dyDescent="0.25">
      <c r="E132" s="3"/>
    </row>
    <row r="133" spans="5:5" x14ac:dyDescent="0.25">
      <c r="E133" s="3"/>
    </row>
    <row r="134" spans="5:5" x14ac:dyDescent="0.25">
      <c r="E134" s="3"/>
    </row>
    <row r="135" spans="5:5" x14ac:dyDescent="0.25">
      <c r="E135" s="3"/>
    </row>
    <row r="136" spans="5:5" x14ac:dyDescent="0.25">
      <c r="E136" s="3"/>
    </row>
    <row r="137" spans="5:5" x14ac:dyDescent="0.25">
      <c r="E137" s="3"/>
    </row>
    <row r="138" spans="5:5" x14ac:dyDescent="0.25">
      <c r="E138" s="3"/>
    </row>
    <row r="139" spans="5:5" x14ac:dyDescent="0.25">
      <c r="E139" s="3"/>
    </row>
    <row r="140" spans="5:5" x14ac:dyDescent="0.25">
      <c r="E140" s="3"/>
    </row>
    <row r="141" spans="5:5" x14ac:dyDescent="0.25">
      <c r="E141" s="3"/>
    </row>
    <row r="142" spans="5:5" x14ac:dyDescent="0.25">
      <c r="E142" s="3"/>
    </row>
    <row r="143" spans="5:5" x14ac:dyDescent="0.25">
      <c r="E143" s="3"/>
    </row>
    <row r="144" spans="5:5" x14ac:dyDescent="0.25">
      <c r="E144" s="3"/>
    </row>
    <row r="145" spans="5:5" x14ac:dyDescent="0.25">
      <c r="E145" s="3"/>
    </row>
    <row r="146" spans="5:5" x14ac:dyDescent="0.25">
      <c r="E146" s="3"/>
    </row>
    <row r="147" spans="5:5" x14ac:dyDescent="0.25">
      <c r="E147" s="3"/>
    </row>
    <row r="148" spans="5:5" x14ac:dyDescent="0.25">
      <c r="E148" s="3"/>
    </row>
    <row r="149" spans="5:5" x14ac:dyDescent="0.25">
      <c r="E149" s="3"/>
    </row>
    <row r="150" spans="5:5" x14ac:dyDescent="0.25">
      <c r="E150" s="3"/>
    </row>
    <row r="151" spans="5:5" x14ac:dyDescent="0.25">
      <c r="E151" s="3"/>
    </row>
    <row r="152" spans="5:5" x14ac:dyDescent="0.25">
      <c r="E152" s="3"/>
    </row>
    <row r="153" spans="5:5" x14ac:dyDescent="0.25">
      <c r="E153" s="3"/>
    </row>
    <row r="154" spans="5:5" x14ac:dyDescent="0.25">
      <c r="E154" s="3"/>
    </row>
    <row r="155" spans="5:5" x14ac:dyDescent="0.25">
      <c r="E155" s="3"/>
    </row>
    <row r="156" spans="5:5" x14ac:dyDescent="0.25">
      <c r="E156" s="3"/>
    </row>
    <row r="157" spans="5:5" x14ac:dyDescent="0.25">
      <c r="E157" s="3"/>
    </row>
    <row r="158" spans="5:5" x14ac:dyDescent="0.25">
      <c r="E158" s="3"/>
    </row>
    <row r="159" spans="5:5" x14ac:dyDescent="0.25">
      <c r="E159" s="3"/>
    </row>
    <row r="160" spans="5:5" x14ac:dyDescent="0.25">
      <c r="E160" s="3"/>
    </row>
    <row r="161" spans="5:5" x14ac:dyDescent="0.25">
      <c r="E161" s="3"/>
    </row>
    <row r="162" spans="5:5" x14ac:dyDescent="0.25">
      <c r="E162" s="3"/>
    </row>
    <row r="163" spans="5:5" x14ac:dyDescent="0.25">
      <c r="E163" s="3"/>
    </row>
    <row r="164" spans="5:5" x14ac:dyDescent="0.25">
      <c r="E164" s="3"/>
    </row>
    <row r="165" spans="5:5" x14ac:dyDescent="0.25">
      <c r="E165" s="3"/>
    </row>
    <row r="166" spans="5:5" x14ac:dyDescent="0.25">
      <c r="E166" s="3"/>
    </row>
    <row r="167" spans="5:5" x14ac:dyDescent="0.25">
      <c r="E167" s="3"/>
    </row>
    <row r="168" spans="5:5" x14ac:dyDescent="0.25">
      <c r="E168" s="3"/>
    </row>
    <row r="169" spans="5:5" x14ac:dyDescent="0.25">
      <c r="E169" s="3"/>
    </row>
    <row r="170" spans="5:5" x14ac:dyDescent="0.25">
      <c r="E170" s="3"/>
    </row>
    <row r="171" spans="5:5" x14ac:dyDescent="0.25">
      <c r="E171" s="3"/>
    </row>
    <row r="172" spans="5:5" x14ac:dyDescent="0.25">
      <c r="E172" s="3"/>
    </row>
  </sheetData>
  <sheetProtection algorithmName="SHA-512" hashValue="KFAOzGNq7N3T5KnYu8423/Exf3vUgb2IP7pKYCvRW3kXv5+BMDEHDB4I+pBmYjDjAroI+j9LgudlO7SNr8sXew==" saltValue="rIOLBY4S02eSZvuiTuwWnA==" spinCount="100000" sheet="1" objects="1" scenarios="1"/>
  <mergeCells count="21">
    <mergeCell ref="G13:I13"/>
    <mergeCell ref="B10:E10"/>
    <mergeCell ref="B11:E11"/>
    <mergeCell ref="B2:E2"/>
    <mergeCell ref="B6:E6"/>
    <mergeCell ref="B5:I5"/>
    <mergeCell ref="B8:I8"/>
    <mergeCell ref="B9:I9"/>
    <mergeCell ref="B3:I3"/>
    <mergeCell ref="B58:B59"/>
    <mergeCell ref="B7:E7"/>
    <mergeCell ref="B60:C60"/>
    <mergeCell ref="B62:B63"/>
    <mergeCell ref="B34:B36"/>
    <mergeCell ref="B50:C50"/>
    <mergeCell ref="B52:B53"/>
    <mergeCell ref="B54:B55"/>
    <mergeCell ref="B56:C56"/>
    <mergeCell ref="B16:B17"/>
    <mergeCell ref="B20:B21"/>
    <mergeCell ref="B25:C25"/>
  </mergeCells>
  <dataValidations count="3">
    <dataValidation type="list" allowBlank="1" showInputMessage="1" showErrorMessage="1" sqref="D26 D30 D33 D40 D47 D51" xr:uid="{AB3EE63B-9355-4FFF-AB51-DE1C37470542}">
      <formula1>$D$3:$D$8</formula1>
    </dataValidation>
    <dataValidation type="list" allowBlank="1" showInputMessage="1" showErrorMessage="1" sqref="D68:D69" xr:uid="{925EDB24-CCAA-4F16-9619-DFD05AE385B9}">
      <formula1>#REF!</formula1>
    </dataValidation>
    <dataValidation allowBlank="1" showInputMessage="1" showErrorMessage="1" prompt="Insert number only can inlcude decimals" sqref="G15:G25 G27:G29 G31:G32 G34:G39 G41:G46 G48:G50 E50 G52:G56 E56 E60 G58:G60 G62:G64 G66:G76 E70:E76 E25" xr:uid="{03E45938-A36B-48D4-A3FC-C4D3CD51CBB5}"/>
  </dataValidations>
  <pageMargins left="0.43307086614173229" right="0.23622047244094491" top="0.39370078740157483" bottom="0.55118110236220474" header="0.39370078740157483" footer="0.31496062992125984"/>
  <pageSetup paperSize="8" scale="75" orientation="portrait" r:id="rId1"/>
  <headerFooter differentFirst="1">
    <firstHeader xml:space="preserve">&amp;C
</first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41BFF96-1E0C-4A4A-9E89-972AB5C4A54D}">
          <x14:formula1>
            <xm:f>'Data Tab'!$N$3:$N$11</xm:f>
          </x14:formula1>
          <xm:sqref>D15:D25 D27:D29 D31:D32 D34:D39 D41:D46 D48:D50 D52:D56 D58:D60 D62:D64 D66:D67 D70:D76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26B6E-639C-40D4-BE15-F3529D8BDCE5}">
  <sheetPr codeName="Sheet2"/>
  <dimension ref="B1:AF164"/>
  <sheetViews>
    <sheetView zoomScale="70" zoomScaleNormal="70" zoomScaleSheetLayoutView="115" workbookViewId="0">
      <selection activeCell="S10" sqref="S10"/>
    </sheetView>
  </sheetViews>
  <sheetFormatPr defaultRowHeight="15" x14ac:dyDescent="0.25"/>
  <cols>
    <col min="1" max="1" width="6.42578125" style="2" customWidth="1"/>
    <col min="2" max="2" width="44" style="2" customWidth="1"/>
    <col min="3" max="3" width="22.85546875" style="2" customWidth="1"/>
    <col min="4" max="4" width="10.7109375" style="1" customWidth="1"/>
    <col min="5" max="5" width="15.28515625" style="1" customWidth="1"/>
    <col min="6" max="7" width="9.140625" style="2" customWidth="1"/>
    <col min="8" max="8" width="9.140625" style="2"/>
    <col min="9" max="9" width="4.42578125" style="2" customWidth="1"/>
    <col min="10" max="10" width="9.140625" style="2"/>
    <col min="11" max="12" width="15.28515625" style="2" customWidth="1"/>
    <col min="13" max="13" width="9.140625" style="2"/>
    <col min="14" max="14" width="11" style="2" customWidth="1"/>
    <col min="15" max="15" width="14" style="2" customWidth="1"/>
    <col min="16" max="16384" width="9.140625" style="2"/>
  </cols>
  <sheetData>
    <row r="1" spans="2:32" x14ac:dyDescent="0.25">
      <c r="I1" s="4"/>
    </row>
    <row r="2" spans="2:32" x14ac:dyDescent="0.25">
      <c r="B2" s="9" t="s">
        <v>48</v>
      </c>
      <c r="C2" s="22"/>
      <c r="D2" s="23"/>
      <c r="E2" s="23"/>
      <c r="I2" s="4"/>
    </row>
    <row r="3" spans="2:32" ht="15" customHeight="1" x14ac:dyDescent="0.25">
      <c r="B3" s="83" t="s">
        <v>49</v>
      </c>
      <c r="C3" s="83"/>
      <c r="D3" s="83"/>
      <c r="E3" s="83"/>
      <c r="I3" s="4"/>
      <c r="K3" s="81" t="s">
        <v>9</v>
      </c>
      <c r="L3" s="81"/>
      <c r="N3" s="1" t="s">
        <v>3</v>
      </c>
    </row>
    <row r="4" spans="2:32" x14ac:dyDescent="0.25">
      <c r="B4" s="83"/>
      <c r="C4" s="83"/>
      <c r="D4" s="83"/>
      <c r="E4" s="83"/>
      <c r="I4" s="4"/>
      <c r="K4" s="72" t="s">
        <v>7</v>
      </c>
      <c r="L4" s="1">
        <v>97.1</v>
      </c>
      <c r="N4" s="1" t="s">
        <v>12</v>
      </c>
    </row>
    <row r="5" spans="2:32" x14ac:dyDescent="0.25">
      <c r="B5" s="83"/>
      <c r="C5" s="83"/>
      <c r="D5" s="83"/>
      <c r="E5" s="83"/>
      <c r="I5" s="4"/>
      <c r="K5" s="2" t="s">
        <v>6</v>
      </c>
      <c r="L5" s="20">
        <v>102.49</v>
      </c>
      <c r="N5" s="1" t="s">
        <v>4</v>
      </c>
    </row>
    <row r="6" spans="2:32" x14ac:dyDescent="0.25">
      <c r="B6" s="83"/>
      <c r="C6" s="83"/>
      <c r="D6" s="83"/>
      <c r="E6" s="83"/>
      <c r="I6" s="4"/>
      <c r="K6" s="2" t="s">
        <v>8</v>
      </c>
      <c r="L6" s="1">
        <v>1.08</v>
      </c>
      <c r="N6" s="1" t="s">
        <v>18</v>
      </c>
    </row>
    <row r="7" spans="2:32" x14ac:dyDescent="0.25">
      <c r="I7" s="4"/>
      <c r="N7" s="2" t="s">
        <v>41</v>
      </c>
    </row>
    <row r="8" spans="2:32" x14ac:dyDescent="0.25">
      <c r="I8" s="4"/>
      <c r="K8" s="82" t="s">
        <v>10</v>
      </c>
      <c r="L8" s="82"/>
      <c r="N8" s="2" t="s">
        <v>44</v>
      </c>
    </row>
    <row r="9" spans="2:32" x14ac:dyDescent="0.25">
      <c r="I9" s="4"/>
      <c r="K9" s="7">
        <v>44256</v>
      </c>
      <c r="L9" s="69">
        <v>82.33</v>
      </c>
      <c r="N9" s="2" t="s">
        <v>87</v>
      </c>
    </row>
    <row r="10" spans="2:32" x14ac:dyDescent="0.25">
      <c r="I10" s="4"/>
      <c r="K10" s="7">
        <v>44348</v>
      </c>
      <c r="L10" s="69">
        <v>82.89</v>
      </c>
      <c r="O10" s="64" t="s">
        <v>143</v>
      </c>
      <c r="P10" s="64"/>
      <c r="Q10" s="64"/>
      <c r="R10" s="65"/>
    </row>
    <row r="11" spans="2:32" x14ac:dyDescent="0.25">
      <c r="I11" s="4"/>
      <c r="K11" s="7">
        <v>44440</v>
      </c>
      <c r="L11" s="69">
        <v>83.48</v>
      </c>
      <c r="O11" s="64" t="s">
        <v>126</v>
      </c>
      <c r="P11" s="65"/>
      <c r="Q11" s="65"/>
      <c r="R11" s="65"/>
      <c r="S11" s="65"/>
      <c r="T11" s="65"/>
      <c r="U11" s="65"/>
      <c r="V11" s="65"/>
      <c r="W11" s="65"/>
      <c r="X11" s="65"/>
      <c r="Y11" s="65"/>
      <c r="Z11" s="65"/>
      <c r="AA11" s="65"/>
      <c r="AB11" s="65"/>
      <c r="AC11" s="65"/>
      <c r="AD11" s="65"/>
      <c r="AE11" s="65"/>
      <c r="AF11" s="65"/>
    </row>
    <row r="12" spans="2:32" x14ac:dyDescent="0.25">
      <c r="E12" s="25" t="s">
        <v>169</v>
      </c>
      <c r="F12" s="25"/>
      <c r="G12" s="25"/>
      <c r="I12" s="4"/>
      <c r="K12" s="7">
        <v>44531</v>
      </c>
      <c r="L12" s="69">
        <v>84.45</v>
      </c>
    </row>
    <row r="13" spans="2:32" ht="16.5" customHeight="1" x14ac:dyDescent="0.25">
      <c r="B13" s="9" t="s">
        <v>11</v>
      </c>
      <c r="C13" s="9"/>
      <c r="D13" s="10"/>
      <c r="E13" s="10"/>
      <c r="I13" s="4"/>
      <c r="K13" s="7">
        <v>44621</v>
      </c>
      <c r="L13" s="69">
        <v>85.88</v>
      </c>
    </row>
    <row r="14" spans="2:32" x14ac:dyDescent="0.25">
      <c r="B14" s="14" t="s">
        <v>77</v>
      </c>
      <c r="C14" s="14" t="s">
        <v>0</v>
      </c>
      <c r="D14" s="8" t="s">
        <v>1</v>
      </c>
      <c r="E14" s="8" t="s">
        <v>2</v>
      </c>
      <c r="I14" s="4"/>
      <c r="K14" s="7">
        <v>44713</v>
      </c>
      <c r="L14" s="69">
        <v>87.3</v>
      </c>
      <c r="O14" s="10" t="s">
        <v>128</v>
      </c>
    </row>
    <row r="15" spans="2:32" x14ac:dyDescent="0.25">
      <c r="B15" s="11" t="s">
        <v>69</v>
      </c>
      <c r="C15" s="12" t="s">
        <v>5</v>
      </c>
      <c r="D15" s="1" t="s">
        <v>3</v>
      </c>
      <c r="E15" s="3">
        <v>1855</v>
      </c>
      <c r="F15" s="29"/>
      <c r="I15" s="4"/>
      <c r="K15" s="7">
        <v>44805</v>
      </c>
      <c r="L15" s="69">
        <v>89.33</v>
      </c>
      <c r="O15" s="25" t="s">
        <v>129</v>
      </c>
      <c r="P15" s="2" t="s">
        <v>127</v>
      </c>
    </row>
    <row r="16" spans="2:32" x14ac:dyDescent="0.25">
      <c r="B16" s="74" t="s">
        <v>71</v>
      </c>
      <c r="C16" s="12" t="s">
        <v>13</v>
      </c>
      <c r="D16" s="1" t="s">
        <v>3</v>
      </c>
      <c r="E16" s="3">
        <v>2670</v>
      </c>
      <c r="I16" s="4"/>
      <c r="K16" s="7">
        <v>44896</v>
      </c>
      <c r="L16" s="69">
        <v>90.92</v>
      </c>
      <c r="O16" s="25" t="s">
        <v>130</v>
      </c>
      <c r="P16" s="2" t="s">
        <v>134</v>
      </c>
    </row>
    <row r="17" spans="2:16" x14ac:dyDescent="0.25">
      <c r="B17" s="74"/>
      <c r="C17" s="12" t="s">
        <v>5</v>
      </c>
      <c r="D17" s="1" t="s">
        <v>3</v>
      </c>
      <c r="E17" s="3">
        <v>2895</v>
      </c>
      <c r="I17" s="4"/>
      <c r="K17" s="7">
        <v>44986</v>
      </c>
      <c r="L17" s="69">
        <v>92.19</v>
      </c>
      <c r="O17" s="25" t="s">
        <v>131</v>
      </c>
      <c r="P17" s="2" t="s">
        <v>136</v>
      </c>
    </row>
    <row r="18" spans="2:16" x14ac:dyDescent="0.25">
      <c r="B18" s="11" t="s">
        <v>72</v>
      </c>
      <c r="C18" s="12" t="s">
        <v>20</v>
      </c>
      <c r="D18" s="1" t="s">
        <v>3</v>
      </c>
      <c r="E18" s="3">
        <v>5205</v>
      </c>
      <c r="I18" s="4"/>
      <c r="K18" s="7">
        <v>45078</v>
      </c>
      <c r="L18" s="70">
        <v>93.03</v>
      </c>
      <c r="O18" s="25" t="s">
        <v>133</v>
      </c>
      <c r="P18" s="2" t="s">
        <v>132</v>
      </c>
    </row>
    <row r="19" spans="2:16" x14ac:dyDescent="0.25">
      <c r="B19" s="11" t="s">
        <v>70</v>
      </c>
      <c r="C19" s="12" t="s">
        <v>14</v>
      </c>
      <c r="D19" s="1" t="s">
        <v>3</v>
      </c>
      <c r="E19" s="3">
        <v>2960</v>
      </c>
      <c r="I19" s="4"/>
      <c r="K19" s="7">
        <v>45170</v>
      </c>
      <c r="L19" s="70">
        <v>94.33</v>
      </c>
      <c r="O19" s="25" t="s">
        <v>135</v>
      </c>
      <c r="P19" s="2" t="s">
        <v>134</v>
      </c>
    </row>
    <row r="20" spans="2:16" x14ac:dyDescent="0.25">
      <c r="B20" s="74" t="s">
        <v>15</v>
      </c>
      <c r="C20" s="12" t="s">
        <v>13</v>
      </c>
      <c r="D20" s="1" t="s">
        <v>3</v>
      </c>
      <c r="E20" s="3">
        <v>2535</v>
      </c>
      <c r="I20" s="4"/>
      <c r="K20" s="7">
        <v>45261</v>
      </c>
      <c r="L20" s="70">
        <v>94.72</v>
      </c>
      <c r="O20" s="25" t="s">
        <v>137</v>
      </c>
      <c r="P20" s="2" t="s">
        <v>134</v>
      </c>
    </row>
    <row r="21" spans="2:16" x14ac:dyDescent="0.25">
      <c r="B21" s="74"/>
      <c r="C21" s="12" t="s">
        <v>5</v>
      </c>
      <c r="D21" s="1" t="s">
        <v>3</v>
      </c>
      <c r="E21" s="3">
        <v>2830</v>
      </c>
      <c r="I21" s="4"/>
      <c r="K21" s="7">
        <v>45352</v>
      </c>
      <c r="L21" s="70">
        <v>95.6</v>
      </c>
      <c r="O21" s="25" t="s">
        <v>138</v>
      </c>
      <c r="P21" s="2" t="s">
        <v>134</v>
      </c>
    </row>
    <row r="22" spans="2:16" ht="30.75" customHeight="1" x14ac:dyDescent="0.25">
      <c r="B22" s="11" t="s">
        <v>16</v>
      </c>
      <c r="C22" s="12" t="s">
        <v>5</v>
      </c>
      <c r="D22" s="1" t="s">
        <v>3</v>
      </c>
      <c r="E22" s="3">
        <v>3845</v>
      </c>
      <c r="I22" s="4"/>
      <c r="K22" s="7">
        <v>45448</v>
      </c>
      <c r="L22" s="70">
        <v>96.63</v>
      </c>
      <c r="O22" s="25" t="s">
        <v>139</v>
      </c>
      <c r="P22" s="2" t="s">
        <v>134</v>
      </c>
    </row>
    <row r="23" spans="2:16" x14ac:dyDescent="0.25">
      <c r="B23" s="11" t="s">
        <v>17</v>
      </c>
      <c r="C23" s="12" t="s">
        <v>20</v>
      </c>
      <c r="D23" s="1" t="s">
        <v>18</v>
      </c>
      <c r="E23" s="3">
        <v>25500</v>
      </c>
      <c r="I23" s="4"/>
      <c r="K23" s="71">
        <v>45544</v>
      </c>
      <c r="L23" s="70">
        <v>97.1</v>
      </c>
      <c r="O23" s="25" t="s">
        <v>140</v>
      </c>
      <c r="P23" s="2" t="s">
        <v>134</v>
      </c>
    </row>
    <row r="24" spans="2:16" x14ac:dyDescent="0.25">
      <c r="B24" s="11" t="s">
        <v>19</v>
      </c>
      <c r="C24" s="12" t="s">
        <v>20</v>
      </c>
      <c r="D24" s="1" t="s">
        <v>18</v>
      </c>
      <c r="E24" s="3">
        <v>31800</v>
      </c>
      <c r="I24" s="4"/>
      <c r="K24" s="7">
        <v>45638</v>
      </c>
      <c r="L24" s="70">
        <v>97.03</v>
      </c>
      <c r="O24" s="25" t="s">
        <v>142</v>
      </c>
      <c r="P24" s="2" t="s">
        <v>141</v>
      </c>
    </row>
    <row r="25" spans="2:16" ht="45" customHeight="1" x14ac:dyDescent="0.25">
      <c r="B25" s="76" t="s">
        <v>76</v>
      </c>
      <c r="C25" s="76"/>
      <c r="E25" s="3"/>
      <c r="I25" s="4"/>
      <c r="K25" s="7">
        <v>45719</v>
      </c>
      <c r="L25" s="70">
        <v>97.82</v>
      </c>
    </row>
    <row r="26" spans="2:16" x14ac:dyDescent="0.25">
      <c r="B26" s="16" t="s">
        <v>21</v>
      </c>
      <c r="C26" s="14"/>
      <c r="D26" s="8"/>
      <c r="E26" s="15"/>
      <c r="I26" s="4"/>
      <c r="K26" s="7">
        <v>45814</v>
      </c>
      <c r="L26" s="70">
        <v>98.47</v>
      </c>
    </row>
    <row r="27" spans="2:16" x14ac:dyDescent="0.25">
      <c r="B27" s="11" t="s">
        <v>25</v>
      </c>
      <c r="C27" s="11" t="s">
        <v>26</v>
      </c>
      <c r="D27" s="1" t="s">
        <v>3</v>
      </c>
      <c r="E27" s="3">
        <v>465</v>
      </c>
      <c r="I27" s="4"/>
      <c r="K27" s="7">
        <v>45909</v>
      </c>
      <c r="L27" s="70">
        <v>99.91</v>
      </c>
      <c r="O27" s="25" t="s">
        <v>144</v>
      </c>
      <c r="P27" s="2" t="s">
        <v>124</v>
      </c>
    </row>
    <row r="28" spans="2:16" x14ac:dyDescent="0.25">
      <c r="B28" s="11" t="s">
        <v>23</v>
      </c>
      <c r="C28" s="11" t="s">
        <v>22</v>
      </c>
      <c r="D28" s="1" t="s">
        <v>3</v>
      </c>
      <c r="E28" s="3">
        <v>995</v>
      </c>
      <c r="I28" s="4"/>
      <c r="K28" s="7">
        <v>46003</v>
      </c>
      <c r="L28" s="70">
        <v>100.38</v>
      </c>
      <c r="O28" s="25" t="s">
        <v>147</v>
      </c>
      <c r="P28" s="2" t="s">
        <v>146</v>
      </c>
    </row>
    <row r="29" spans="2:16" x14ac:dyDescent="0.25">
      <c r="B29" s="11" t="s">
        <v>24</v>
      </c>
      <c r="C29" s="11" t="s">
        <v>22</v>
      </c>
      <c r="D29" s="1" t="s">
        <v>3</v>
      </c>
      <c r="E29" s="3">
        <v>1235</v>
      </c>
      <c r="I29" s="4"/>
      <c r="K29" s="67">
        <v>46082</v>
      </c>
      <c r="L29" s="70">
        <v>101.81</v>
      </c>
      <c r="O29" s="25" t="s">
        <v>145</v>
      </c>
      <c r="P29" s="2" t="s">
        <v>124</v>
      </c>
    </row>
    <row r="30" spans="2:16" x14ac:dyDescent="0.25">
      <c r="B30" s="16" t="s">
        <v>27</v>
      </c>
      <c r="C30" s="13"/>
      <c r="D30" s="8"/>
      <c r="E30" s="15"/>
      <c r="I30" s="4"/>
      <c r="K30" s="73">
        <v>46174</v>
      </c>
      <c r="L30" s="70">
        <v>102.49</v>
      </c>
    </row>
    <row r="31" spans="2:16" x14ac:dyDescent="0.25">
      <c r="B31" s="11" t="s">
        <v>28</v>
      </c>
      <c r="C31" s="11" t="s">
        <v>29</v>
      </c>
      <c r="D31" s="1" t="s">
        <v>3</v>
      </c>
      <c r="E31" s="3">
        <v>646</v>
      </c>
      <c r="I31" s="4"/>
      <c r="K31" s="67">
        <v>46266</v>
      </c>
      <c r="L31" s="70"/>
      <c r="O31" s="24"/>
      <c r="P31" s="2" t="s">
        <v>94</v>
      </c>
    </row>
    <row r="32" spans="2:16" x14ac:dyDescent="0.25">
      <c r="B32" s="11" t="s">
        <v>28</v>
      </c>
      <c r="C32" s="11" t="s">
        <v>68</v>
      </c>
      <c r="D32" s="1" t="s">
        <v>3</v>
      </c>
      <c r="E32" s="3">
        <v>935</v>
      </c>
      <c r="I32" s="4"/>
      <c r="K32" s="67">
        <v>46357</v>
      </c>
      <c r="L32" s="70"/>
      <c r="O32" s="24"/>
      <c r="P32" s="2" t="s">
        <v>95</v>
      </c>
    </row>
    <row r="33" spans="2:16" x14ac:dyDescent="0.25">
      <c r="B33" s="16" t="s">
        <v>30</v>
      </c>
      <c r="C33" s="13"/>
      <c r="D33" s="8"/>
      <c r="E33" s="15"/>
      <c r="I33" s="4"/>
      <c r="K33" s="67"/>
      <c r="L33" s="5"/>
    </row>
    <row r="34" spans="2:16" x14ac:dyDescent="0.25">
      <c r="B34" s="74" t="s">
        <v>64</v>
      </c>
      <c r="C34" s="11" t="s">
        <v>65</v>
      </c>
      <c r="D34" s="1" t="s">
        <v>4</v>
      </c>
      <c r="E34" s="3">
        <v>725.54</v>
      </c>
      <c r="I34" s="4"/>
      <c r="K34" s="67"/>
      <c r="L34" s="5"/>
      <c r="O34" s="24"/>
      <c r="P34" s="2" t="s">
        <v>148</v>
      </c>
    </row>
    <row r="35" spans="2:16" x14ac:dyDescent="0.25">
      <c r="B35" s="74"/>
      <c r="C35" s="11" t="s">
        <v>66</v>
      </c>
      <c r="D35" s="1" t="s">
        <v>4</v>
      </c>
      <c r="E35" s="3">
        <v>646.54</v>
      </c>
      <c r="I35" s="4"/>
      <c r="K35" s="67"/>
      <c r="L35" s="5"/>
      <c r="O35" s="24"/>
      <c r="P35" s="2" t="s">
        <v>149</v>
      </c>
    </row>
    <row r="36" spans="2:16" x14ac:dyDescent="0.25">
      <c r="B36" s="74"/>
      <c r="C36" s="11" t="s">
        <v>31</v>
      </c>
      <c r="D36" s="1" t="s">
        <v>3</v>
      </c>
      <c r="E36" s="19">
        <v>350</v>
      </c>
      <c r="I36" s="4"/>
      <c r="K36" s="67"/>
      <c r="L36" s="5"/>
      <c r="P36" s="2" t="s">
        <v>163</v>
      </c>
    </row>
    <row r="37" spans="2:16" x14ac:dyDescent="0.25">
      <c r="B37" s="11" t="s">
        <v>32</v>
      </c>
      <c r="C37" s="11" t="s">
        <v>65</v>
      </c>
      <c r="D37" s="1" t="s">
        <v>4</v>
      </c>
      <c r="E37" s="3">
        <v>1033</v>
      </c>
      <c r="I37" s="4"/>
      <c r="K37" s="67"/>
      <c r="L37" s="5"/>
      <c r="O37" s="24"/>
      <c r="P37" s="2" t="s">
        <v>150</v>
      </c>
    </row>
    <row r="38" spans="2:16" x14ac:dyDescent="0.25">
      <c r="B38" s="11"/>
      <c r="C38" s="11" t="s">
        <v>66</v>
      </c>
      <c r="D38" s="1" t="s">
        <v>4</v>
      </c>
      <c r="E38" s="3">
        <v>914.5</v>
      </c>
      <c r="I38" s="4"/>
      <c r="K38" s="67"/>
      <c r="L38" s="5"/>
      <c r="O38" s="24"/>
      <c r="P38" s="2" t="s">
        <v>151</v>
      </c>
    </row>
    <row r="39" spans="2:16" x14ac:dyDescent="0.25">
      <c r="B39" s="11"/>
      <c r="C39" s="11" t="s">
        <v>31</v>
      </c>
      <c r="D39" s="1" t="s">
        <v>3</v>
      </c>
      <c r="E39" s="19">
        <v>475</v>
      </c>
      <c r="I39" s="4"/>
      <c r="K39" s="67"/>
      <c r="L39" s="5"/>
      <c r="P39" s="2" t="s">
        <v>163</v>
      </c>
    </row>
    <row r="40" spans="2:16" x14ac:dyDescent="0.25">
      <c r="B40" s="16" t="s">
        <v>33</v>
      </c>
      <c r="C40" s="13"/>
      <c r="D40" s="8"/>
      <c r="E40" s="15"/>
      <c r="I40" s="4"/>
      <c r="K40" s="67"/>
      <c r="L40" s="5"/>
    </row>
    <row r="41" spans="2:16" x14ac:dyDescent="0.25">
      <c r="B41" s="11" t="s">
        <v>58</v>
      </c>
      <c r="C41" s="11" t="s">
        <v>60</v>
      </c>
      <c r="D41" s="1" t="s">
        <v>3</v>
      </c>
      <c r="E41" s="3">
        <v>22.87</v>
      </c>
      <c r="I41" s="4"/>
      <c r="K41" s="67"/>
      <c r="L41" s="5"/>
      <c r="O41" s="24"/>
      <c r="P41" s="2" t="s">
        <v>153</v>
      </c>
    </row>
    <row r="42" spans="2:16" x14ac:dyDescent="0.25">
      <c r="B42" s="11" t="s">
        <v>56</v>
      </c>
      <c r="C42" s="11" t="s">
        <v>63</v>
      </c>
      <c r="D42" s="1" t="s">
        <v>3</v>
      </c>
      <c r="E42" s="3">
        <v>45</v>
      </c>
      <c r="I42" s="4"/>
      <c r="K42" s="67"/>
      <c r="L42" s="5"/>
    </row>
    <row r="43" spans="2:16" x14ac:dyDescent="0.25">
      <c r="B43" s="11" t="s">
        <v>92</v>
      </c>
      <c r="C43" s="11" t="s">
        <v>62</v>
      </c>
      <c r="D43" s="1" t="s">
        <v>3</v>
      </c>
      <c r="E43" s="3">
        <v>450</v>
      </c>
      <c r="I43" s="4"/>
      <c r="K43" s="67"/>
      <c r="L43" s="5"/>
    </row>
    <row r="44" spans="2:16" x14ac:dyDescent="0.25">
      <c r="B44" s="11" t="s">
        <v>57</v>
      </c>
      <c r="C44" s="11" t="s">
        <v>59</v>
      </c>
      <c r="D44" s="1" t="s">
        <v>3</v>
      </c>
      <c r="E44" s="3">
        <v>25.15</v>
      </c>
      <c r="I44" s="4"/>
      <c r="L44" s="5"/>
      <c r="O44" s="24"/>
      <c r="P44" s="2" t="s">
        <v>152</v>
      </c>
    </row>
    <row r="45" spans="2:16" x14ac:dyDescent="0.25">
      <c r="B45" s="11" t="s">
        <v>61</v>
      </c>
      <c r="C45" s="11"/>
      <c r="D45" s="1" t="s">
        <v>3</v>
      </c>
      <c r="E45" s="3">
        <v>20</v>
      </c>
      <c r="I45" s="4"/>
      <c r="K45" s="67"/>
      <c r="L45" s="6"/>
      <c r="O45" s="24"/>
      <c r="P45" s="2" t="s">
        <v>154</v>
      </c>
    </row>
    <row r="46" spans="2:16" x14ac:dyDescent="0.25">
      <c r="B46" s="11" t="s">
        <v>67</v>
      </c>
      <c r="C46" s="11"/>
      <c r="D46" s="1" t="s">
        <v>3</v>
      </c>
      <c r="E46" s="3">
        <v>128.80000000000001</v>
      </c>
      <c r="I46" s="4"/>
      <c r="L46" s="6"/>
      <c r="O46" s="24"/>
      <c r="P46" s="2" t="s">
        <v>155</v>
      </c>
    </row>
    <row r="47" spans="2:16" x14ac:dyDescent="0.25">
      <c r="B47" s="16" t="s">
        <v>50</v>
      </c>
      <c r="C47" s="13"/>
      <c r="D47" s="8"/>
      <c r="E47" s="15"/>
      <c r="I47" s="4"/>
      <c r="K47" s="1"/>
      <c r="L47" s="6"/>
    </row>
    <row r="48" spans="2:16" ht="30" x14ac:dyDescent="0.25">
      <c r="B48" s="11" t="s">
        <v>158</v>
      </c>
      <c r="C48" s="11" t="s">
        <v>22</v>
      </c>
      <c r="D48" s="1" t="s">
        <v>3</v>
      </c>
      <c r="E48" s="3">
        <v>290</v>
      </c>
      <c r="I48" s="4"/>
      <c r="K48" s="1"/>
      <c r="L48" s="6"/>
      <c r="O48" s="25" t="s">
        <v>156</v>
      </c>
      <c r="P48" s="2" t="s">
        <v>157</v>
      </c>
    </row>
    <row r="49" spans="2:16" ht="30" x14ac:dyDescent="0.25">
      <c r="B49" s="11" t="s">
        <v>51</v>
      </c>
      <c r="C49" s="11" t="s">
        <v>22</v>
      </c>
      <c r="D49" s="1" t="s">
        <v>3</v>
      </c>
      <c r="E49" s="3">
        <v>543.5</v>
      </c>
      <c r="I49" s="4"/>
      <c r="K49" s="1"/>
      <c r="L49" s="6"/>
      <c r="O49" s="25" t="s">
        <v>159</v>
      </c>
      <c r="P49" s="2" t="s">
        <v>160</v>
      </c>
    </row>
    <row r="50" spans="2:16" ht="45" customHeight="1" x14ac:dyDescent="0.25">
      <c r="B50" s="76" t="s">
        <v>76</v>
      </c>
      <c r="C50" s="76"/>
      <c r="E50" s="3"/>
      <c r="I50" s="4"/>
      <c r="K50" s="1"/>
      <c r="L50" s="67"/>
    </row>
    <row r="51" spans="2:16" x14ac:dyDescent="0.25">
      <c r="B51" s="16" t="s">
        <v>34</v>
      </c>
      <c r="C51" s="14"/>
      <c r="D51" s="8"/>
      <c r="E51" s="15"/>
      <c r="I51" s="4"/>
      <c r="K51" s="1"/>
      <c r="L51" s="6"/>
    </row>
    <row r="52" spans="2:16" ht="30" customHeight="1" x14ac:dyDescent="0.25">
      <c r="B52" s="74" t="s">
        <v>73</v>
      </c>
      <c r="C52" s="11" t="s">
        <v>35</v>
      </c>
      <c r="D52" s="1" t="s">
        <v>4</v>
      </c>
      <c r="E52" s="3">
        <v>1210</v>
      </c>
      <c r="I52" s="4"/>
      <c r="O52" s="25" t="s">
        <v>161</v>
      </c>
      <c r="P52" s="2" t="s">
        <v>157</v>
      </c>
    </row>
    <row r="53" spans="2:16" ht="30" customHeight="1" x14ac:dyDescent="0.25">
      <c r="B53" s="74"/>
      <c r="C53" s="11" t="s">
        <v>36</v>
      </c>
      <c r="D53" s="1" t="s">
        <v>4</v>
      </c>
      <c r="E53" s="3">
        <v>1180</v>
      </c>
      <c r="I53" s="4"/>
      <c r="O53" s="25" t="s">
        <v>162</v>
      </c>
      <c r="P53" s="2" t="s">
        <v>157</v>
      </c>
    </row>
    <row r="54" spans="2:16" ht="30" customHeight="1" x14ac:dyDescent="0.25">
      <c r="B54" s="77" t="s">
        <v>40</v>
      </c>
      <c r="C54" s="12" t="s">
        <v>39</v>
      </c>
      <c r="D54" s="1" t="s">
        <v>3</v>
      </c>
      <c r="E54" s="3">
        <v>294</v>
      </c>
      <c r="I54" s="4"/>
      <c r="O54" s="25" t="s">
        <v>164</v>
      </c>
    </row>
    <row r="55" spans="2:16" x14ac:dyDescent="0.25">
      <c r="B55" s="77"/>
      <c r="C55" s="12" t="s">
        <v>42</v>
      </c>
      <c r="D55" s="1" t="s">
        <v>3</v>
      </c>
      <c r="E55" s="3">
        <v>176</v>
      </c>
      <c r="I55" s="4"/>
      <c r="O55" s="25">
        <v>10.199999999999999</v>
      </c>
      <c r="P55" s="2" t="s">
        <v>157</v>
      </c>
    </row>
    <row r="56" spans="2:16" ht="45" customHeight="1" x14ac:dyDescent="0.25">
      <c r="B56" s="76" t="s">
        <v>76</v>
      </c>
      <c r="C56" s="76"/>
      <c r="E56" s="3"/>
      <c r="I56" s="4"/>
    </row>
    <row r="57" spans="2:16" x14ac:dyDescent="0.25">
      <c r="B57" s="18" t="s">
        <v>37</v>
      </c>
      <c r="C57" s="17"/>
      <c r="D57" s="8"/>
      <c r="E57" s="15"/>
      <c r="I57" s="4"/>
    </row>
    <row r="58" spans="2:16" x14ac:dyDescent="0.25">
      <c r="B58" s="74" t="s">
        <v>52</v>
      </c>
      <c r="C58" s="12" t="s">
        <v>74</v>
      </c>
      <c r="D58" s="1" t="s">
        <v>3</v>
      </c>
      <c r="E58" s="3">
        <v>2170</v>
      </c>
      <c r="I58" s="4"/>
    </row>
    <row r="59" spans="2:16" ht="35.25" customHeight="1" x14ac:dyDescent="0.25">
      <c r="B59" s="74"/>
      <c r="C59" s="12" t="s">
        <v>75</v>
      </c>
      <c r="D59" s="1" t="s">
        <v>3</v>
      </c>
      <c r="E59" s="3">
        <v>2490</v>
      </c>
      <c r="I59" s="4"/>
    </row>
    <row r="60" spans="2:16" ht="47.25" customHeight="1" x14ac:dyDescent="0.25">
      <c r="B60" s="76" t="s">
        <v>76</v>
      </c>
      <c r="C60" s="76"/>
      <c r="E60" s="3"/>
      <c r="I60" s="4"/>
    </row>
    <row r="61" spans="2:16" x14ac:dyDescent="0.25">
      <c r="B61" s="18" t="s">
        <v>38</v>
      </c>
      <c r="C61" s="17"/>
      <c r="D61" s="8"/>
      <c r="E61" s="15"/>
      <c r="I61" s="4"/>
    </row>
    <row r="62" spans="2:16" x14ac:dyDescent="0.25">
      <c r="B62" s="74" t="s">
        <v>55</v>
      </c>
      <c r="C62" s="2" t="s">
        <v>47</v>
      </c>
      <c r="D62" s="1" t="s">
        <v>41</v>
      </c>
      <c r="E62" s="3">
        <v>5635</v>
      </c>
      <c r="I62" s="4"/>
      <c r="O62" s="25">
        <v>10.199999999999999</v>
      </c>
      <c r="P62" s="2" t="s">
        <v>157</v>
      </c>
    </row>
    <row r="63" spans="2:16" ht="15.75" customHeight="1" x14ac:dyDescent="0.25">
      <c r="B63" s="74"/>
      <c r="C63" s="2" t="s">
        <v>54</v>
      </c>
      <c r="D63" s="1" t="s">
        <v>3</v>
      </c>
      <c r="E63" s="3">
        <v>196</v>
      </c>
      <c r="I63" s="4"/>
      <c r="O63" s="25" t="s">
        <v>164</v>
      </c>
      <c r="P63" s="2" t="s">
        <v>165</v>
      </c>
    </row>
    <row r="64" spans="2:16" ht="15.75" customHeight="1" x14ac:dyDescent="0.25">
      <c r="B64" s="11"/>
      <c r="C64" s="2" t="s">
        <v>83</v>
      </c>
      <c r="D64" s="1" t="s">
        <v>3</v>
      </c>
      <c r="E64" s="19">
        <v>65</v>
      </c>
      <c r="I64" s="4"/>
      <c r="P64" s="2" t="s">
        <v>168</v>
      </c>
    </row>
    <row r="65" spans="2:16" x14ac:dyDescent="0.25">
      <c r="B65" s="18" t="s">
        <v>43</v>
      </c>
      <c r="C65" s="17"/>
      <c r="D65" s="8"/>
      <c r="E65" s="15"/>
      <c r="I65" s="4"/>
    </row>
    <row r="66" spans="2:16" x14ac:dyDescent="0.25">
      <c r="B66" s="2" t="s">
        <v>53</v>
      </c>
      <c r="C66" s="2" t="s">
        <v>45</v>
      </c>
      <c r="D66" s="1" t="s">
        <v>44</v>
      </c>
      <c r="E66" s="3">
        <v>90000</v>
      </c>
      <c r="I66" s="4"/>
      <c r="P66" s="2" t="s">
        <v>166</v>
      </c>
    </row>
    <row r="67" spans="2:16" x14ac:dyDescent="0.25">
      <c r="B67" s="2" t="s">
        <v>53</v>
      </c>
      <c r="C67" s="2" t="s">
        <v>46</v>
      </c>
      <c r="D67" s="1" t="s">
        <v>44</v>
      </c>
      <c r="E67" s="3">
        <v>110000</v>
      </c>
      <c r="I67" s="4"/>
      <c r="P67" s="2" t="s">
        <v>167</v>
      </c>
    </row>
    <row r="68" spans="2:16" x14ac:dyDescent="0.25">
      <c r="E68" s="3"/>
      <c r="I68" s="4"/>
    </row>
    <row r="69" spans="2:16" x14ac:dyDescent="0.25">
      <c r="E69" s="3"/>
    </row>
    <row r="70" spans="2:16" x14ac:dyDescent="0.25">
      <c r="E70" s="3"/>
    </row>
    <row r="71" spans="2:16" x14ac:dyDescent="0.25">
      <c r="E71" s="3"/>
    </row>
    <row r="72" spans="2:16" x14ac:dyDescent="0.25">
      <c r="E72" s="3"/>
    </row>
    <row r="73" spans="2:16" x14ac:dyDescent="0.25">
      <c r="E73" s="3"/>
    </row>
    <row r="74" spans="2:16" x14ac:dyDescent="0.25">
      <c r="E74" s="3"/>
    </row>
    <row r="75" spans="2:16" x14ac:dyDescent="0.25">
      <c r="E75" s="3"/>
    </row>
    <row r="76" spans="2:16" x14ac:dyDescent="0.25">
      <c r="E76" s="3"/>
    </row>
    <row r="77" spans="2:16" x14ac:dyDescent="0.25">
      <c r="E77" s="3"/>
    </row>
    <row r="78" spans="2:16" x14ac:dyDescent="0.25">
      <c r="E78" s="3"/>
    </row>
    <row r="79" spans="2:16" x14ac:dyDescent="0.25">
      <c r="E79" s="3"/>
    </row>
    <row r="80" spans="2:16" x14ac:dyDescent="0.25">
      <c r="E80" s="3"/>
    </row>
    <row r="81" spans="5:5" x14ac:dyDescent="0.25">
      <c r="E81" s="3"/>
    </row>
    <row r="82" spans="5:5" x14ac:dyDescent="0.25">
      <c r="E82" s="3"/>
    </row>
    <row r="83" spans="5:5" x14ac:dyDescent="0.25">
      <c r="E83" s="3"/>
    </row>
    <row r="84" spans="5:5" x14ac:dyDescent="0.25">
      <c r="E84" s="3"/>
    </row>
    <row r="85" spans="5:5" x14ac:dyDescent="0.25">
      <c r="E85" s="3"/>
    </row>
    <row r="86" spans="5:5" x14ac:dyDescent="0.25">
      <c r="E86" s="3"/>
    </row>
    <row r="87" spans="5:5" x14ac:dyDescent="0.25">
      <c r="E87" s="3"/>
    </row>
    <row r="88" spans="5:5" x14ac:dyDescent="0.25">
      <c r="E88" s="3"/>
    </row>
    <row r="89" spans="5:5" x14ac:dyDescent="0.25">
      <c r="E89" s="3"/>
    </row>
    <row r="90" spans="5:5" x14ac:dyDescent="0.25">
      <c r="E90" s="3"/>
    </row>
    <row r="91" spans="5:5" x14ac:dyDescent="0.25">
      <c r="E91" s="3"/>
    </row>
    <row r="92" spans="5:5" x14ac:dyDescent="0.25">
      <c r="E92" s="3"/>
    </row>
    <row r="93" spans="5:5" x14ac:dyDescent="0.25">
      <c r="E93" s="3"/>
    </row>
    <row r="94" spans="5:5" x14ac:dyDescent="0.25">
      <c r="E94" s="3"/>
    </row>
    <row r="95" spans="5:5" x14ac:dyDescent="0.25">
      <c r="E95" s="3"/>
    </row>
    <row r="96" spans="5:5" x14ac:dyDescent="0.25">
      <c r="E96" s="3"/>
    </row>
    <row r="97" spans="5:5" x14ac:dyDescent="0.25">
      <c r="E97" s="3"/>
    </row>
    <row r="98" spans="5:5" x14ac:dyDescent="0.25">
      <c r="E98" s="3"/>
    </row>
    <row r="99" spans="5:5" x14ac:dyDescent="0.25">
      <c r="E99" s="3"/>
    </row>
    <row r="100" spans="5:5" x14ac:dyDescent="0.25">
      <c r="E100" s="3"/>
    </row>
    <row r="101" spans="5:5" x14ac:dyDescent="0.25">
      <c r="E101" s="3"/>
    </row>
    <row r="102" spans="5:5" x14ac:dyDescent="0.25">
      <c r="E102" s="3"/>
    </row>
    <row r="103" spans="5:5" x14ac:dyDescent="0.25">
      <c r="E103" s="3"/>
    </row>
    <row r="104" spans="5:5" x14ac:dyDescent="0.25">
      <c r="E104" s="3"/>
    </row>
    <row r="105" spans="5:5" x14ac:dyDescent="0.25">
      <c r="E105" s="3"/>
    </row>
    <row r="106" spans="5:5" x14ac:dyDescent="0.25">
      <c r="E106" s="3"/>
    </row>
    <row r="107" spans="5:5" x14ac:dyDescent="0.25">
      <c r="E107" s="3"/>
    </row>
    <row r="108" spans="5:5" x14ac:dyDescent="0.25">
      <c r="E108" s="3"/>
    </row>
    <row r="109" spans="5:5" x14ac:dyDescent="0.25">
      <c r="E109" s="3"/>
    </row>
    <row r="110" spans="5:5" x14ac:dyDescent="0.25">
      <c r="E110" s="3"/>
    </row>
    <row r="111" spans="5:5" x14ac:dyDescent="0.25">
      <c r="E111" s="3"/>
    </row>
    <row r="112" spans="5:5" x14ac:dyDescent="0.25">
      <c r="E112" s="3"/>
    </row>
    <row r="113" spans="5:5" x14ac:dyDescent="0.25">
      <c r="E113" s="3"/>
    </row>
    <row r="114" spans="5:5" x14ac:dyDescent="0.25">
      <c r="E114" s="3"/>
    </row>
    <row r="115" spans="5:5" x14ac:dyDescent="0.25">
      <c r="E115" s="3"/>
    </row>
    <row r="116" spans="5:5" x14ac:dyDescent="0.25">
      <c r="E116" s="3"/>
    </row>
    <row r="117" spans="5:5" x14ac:dyDescent="0.25">
      <c r="E117" s="3"/>
    </row>
    <row r="118" spans="5:5" x14ac:dyDescent="0.25">
      <c r="E118" s="3"/>
    </row>
    <row r="119" spans="5:5" x14ac:dyDescent="0.25">
      <c r="E119" s="3"/>
    </row>
    <row r="120" spans="5:5" x14ac:dyDescent="0.25">
      <c r="E120" s="3"/>
    </row>
    <row r="121" spans="5:5" x14ac:dyDescent="0.25">
      <c r="E121" s="3"/>
    </row>
    <row r="122" spans="5:5" x14ac:dyDescent="0.25">
      <c r="E122" s="3"/>
    </row>
    <row r="123" spans="5:5" x14ac:dyDescent="0.25">
      <c r="E123" s="3"/>
    </row>
    <row r="124" spans="5:5" x14ac:dyDescent="0.25">
      <c r="E124" s="3"/>
    </row>
    <row r="125" spans="5:5" x14ac:dyDescent="0.25">
      <c r="E125" s="3"/>
    </row>
    <row r="126" spans="5:5" x14ac:dyDescent="0.25">
      <c r="E126" s="3"/>
    </row>
    <row r="127" spans="5:5" x14ac:dyDescent="0.25">
      <c r="E127" s="3"/>
    </row>
    <row r="128" spans="5:5" x14ac:dyDescent="0.25">
      <c r="E128" s="3"/>
    </row>
    <row r="129" spans="5:5" x14ac:dyDescent="0.25">
      <c r="E129" s="3"/>
    </row>
    <row r="130" spans="5:5" x14ac:dyDescent="0.25">
      <c r="E130" s="3"/>
    </row>
    <row r="131" spans="5:5" x14ac:dyDescent="0.25">
      <c r="E131" s="3"/>
    </row>
    <row r="132" spans="5:5" x14ac:dyDescent="0.25">
      <c r="E132" s="3"/>
    </row>
    <row r="133" spans="5:5" x14ac:dyDescent="0.25">
      <c r="E133" s="3"/>
    </row>
    <row r="134" spans="5:5" x14ac:dyDescent="0.25">
      <c r="E134" s="3"/>
    </row>
    <row r="135" spans="5:5" x14ac:dyDescent="0.25">
      <c r="E135" s="3"/>
    </row>
    <row r="136" spans="5:5" x14ac:dyDescent="0.25">
      <c r="E136" s="3"/>
    </row>
    <row r="137" spans="5:5" x14ac:dyDescent="0.25">
      <c r="E137" s="3"/>
    </row>
    <row r="138" spans="5:5" x14ac:dyDescent="0.25">
      <c r="E138" s="3"/>
    </row>
    <row r="139" spans="5:5" x14ac:dyDescent="0.25">
      <c r="E139" s="3"/>
    </row>
    <row r="140" spans="5:5" x14ac:dyDescent="0.25">
      <c r="E140" s="3"/>
    </row>
    <row r="141" spans="5:5" x14ac:dyDescent="0.25">
      <c r="E141" s="3"/>
    </row>
    <row r="142" spans="5:5" x14ac:dyDescent="0.25">
      <c r="E142" s="3"/>
    </row>
    <row r="143" spans="5:5" x14ac:dyDescent="0.25">
      <c r="E143" s="3"/>
    </row>
    <row r="144" spans="5:5" x14ac:dyDescent="0.25">
      <c r="E144" s="3"/>
    </row>
    <row r="145" spans="5:5" x14ac:dyDescent="0.25">
      <c r="E145" s="3"/>
    </row>
    <row r="146" spans="5:5" x14ac:dyDescent="0.25">
      <c r="E146" s="3"/>
    </row>
    <row r="147" spans="5:5" x14ac:dyDescent="0.25">
      <c r="E147" s="3"/>
    </row>
    <row r="148" spans="5:5" x14ac:dyDescent="0.25">
      <c r="E148" s="3"/>
    </row>
    <row r="149" spans="5:5" x14ac:dyDescent="0.25">
      <c r="E149" s="3"/>
    </row>
    <row r="150" spans="5:5" x14ac:dyDescent="0.25">
      <c r="E150" s="3"/>
    </row>
    <row r="151" spans="5:5" x14ac:dyDescent="0.25">
      <c r="E151" s="3"/>
    </row>
    <row r="152" spans="5:5" x14ac:dyDescent="0.25">
      <c r="E152" s="3"/>
    </row>
    <row r="153" spans="5:5" x14ac:dyDescent="0.25">
      <c r="E153" s="3"/>
    </row>
    <row r="154" spans="5:5" x14ac:dyDescent="0.25">
      <c r="E154" s="3"/>
    </row>
    <row r="155" spans="5:5" x14ac:dyDescent="0.25">
      <c r="E155" s="3"/>
    </row>
    <row r="156" spans="5:5" x14ac:dyDescent="0.25">
      <c r="E156" s="3"/>
    </row>
    <row r="157" spans="5:5" x14ac:dyDescent="0.25">
      <c r="E157" s="3"/>
    </row>
    <row r="158" spans="5:5" x14ac:dyDescent="0.25">
      <c r="E158" s="3"/>
    </row>
    <row r="159" spans="5:5" x14ac:dyDescent="0.25">
      <c r="E159" s="3"/>
    </row>
    <row r="160" spans="5:5" x14ac:dyDescent="0.25">
      <c r="E160" s="3"/>
    </row>
    <row r="161" spans="5:5" x14ac:dyDescent="0.25">
      <c r="E161" s="3"/>
    </row>
    <row r="162" spans="5:5" x14ac:dyDescent="0.25">
      <c r="E162" s="3"/>
    </row>
    <row r="163" spans="5:5" x14ac:dyDescent="0.25">
      <c r="E163" s="3"/>
    </row>
    <row r="164" spans="5:5" x14ac:dyDescent="0.25">
      <c r="E164" s="3"/>
    </row>
  </sheetData>
  <sheetProtection algorithmName="SHA-512" hashValue="buhq/GXzIznDV6D8x3BH7RUIFUTJcB9NFac19Guvev/CzP+VcaYbmxD4/b+QvBRAdRs8KzMADGtWtuWVI22S+A==" saltValue="1T+MO69jAudWFDEn7J2CBQ==" spinCount="100000" sheet="1" objects="1" scenarios="1"/>
  <mergeCells count="14">
    <mergeCell ref="B25:C25"/>
    <mergeCell ref="B56:C56"/>
    <mergeCell ref="B60:C60"/>
    <mergeCell ref="B62:B63"/>
    <mergeCell ref="B34:B36"/>
    <mergeCell ref="B58:B59"/>
    <mergeCell ref="B54:B55"/>
    <mergeCell ref="B52:B53"/>
    <mergeCell ref="B50:C50"/>
    <mergeCell ref="K3:L3"/>
    <mergeCell ref="K8:L8"/>
    <mergeCell ref="B16:B17"/>
    <mergeCell ref="B20:B21"/>
    <mergeCell ref="B3:E6"/>
  </mergeCells>
  <dataValidations count="2">
    <dataValidation type="list" allowBlank="1" showInputMessage="1" showErrorMessage="1" sqref="D26 D30 D33 D40 D47 D50:D51 D56" xr:uid="{FAD304C6-EEA2-4359-8710-BE8D71DE82FB}">
      <formula1>$D$3:$D$8</formula1>
    </dataValidation>
    <dataValidation type="list" allowBlank="1" showInputMessage="1" showErrorMessage="1" sqref="D15:D25 D27:D29 D31:D32 D34:D39 D41:D46 D48:D49 D66:D67 D52:D55 D58:D59 D62:D64" xr:uid="{39CBF547-A906-4028-A859-7770D39D32F9}">
      <formula1>$N$2:$N$9</formula1>
    </dataValidation>
  </dataValidations>
  <pageMargins left="0.23622047244094491" right="0.23622047244094491" top="0.59055118110236227" bottom="0.74803149606299213" header="0.39370078740157483" footer="0.31496062992125984"/>
  <pageSetup paperSize="9" orientation="portrait" horizontalDpi="1200" verticalDpi="1200" r:id="rId1"/>
  <headerFooter differentFirst="1">
    <firstHeader xml:space="preserve">&amp;C
</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A08DE-7A87-4C87-92A6-89C061400223}">
  <sheetPr codeName="Sheet3"/>
  <dimension ref="A3:E24"/>
  <sheetViews>
    <sheetView workbookViewId="0">
      <selection activeCell="E5" sqref="E5"/>
    </sheetView>
  </sheetViews>
  <sheetFormatPr defaultRowHeight="15" x14ac:dyDescent="0.25"/>
  <cols>
    <col min="2" max="2" width="45.42578125" customWidth="1"/>
    <col min="3" max="3" width="13.85546875" customWidth="1"/>
    <col min="4" max="4" width="17" customWidth="1"/>
    <col min="5" max="5" width="24.7109375" customWidth="1"/>
  </cols>
  <sheetData>
    <row r="3" spans="1:5" ht="18.75" x14ac:dyDescent="0.25">
      <c r="A3" s="78" t="s">
        <v>105</v>
      </c>
      <c r="B3" s="78"/>
      <c r="C3" s="78"/>
      <c r="D3" s="78"/>
      <c r="E3" s="78"/>
    </row>
    <row r="4" spans="1:5" x14ac:dyDescent="0.25">
      <c r="A4" s="40" t="s">
        <v>106</v>
      </c>
      <c r="B4" s="51" t="s">
        <v>107</v>
      </c>
      <c r="C4" s="40" t="s">
        <v>123</v>
      </c>
      <c r="D4" s="40" t="s">
        <v>2</v>
      </c>
      <c r="E4" s="40" t="s">
        <v>108</v>
      </c>
    </row>
    <row r="5" spans="1:5" x14ac:dyDescent="0.25">
      <c r="A5" s="52">
        <v>1</v>
      </c>
      <c r="B5" s="24" t="s">
        <v>109</v>
      </c>
      <c r="C5" s="61"/>
      <c r="D5" s="62">
        <v>0</v>
      </c>
      <c r="E5" s="63">
        <f t="shared" ref="E5:E17" si="0">D5*C5</f>
        <v>0</v>
      </c>
    </row>
    <row r="6" spans="1:5" x14ac:dyDescent="0.25">
      <c r="A6" s="52">
        <v>2</v>
      </c>
      <c r="B6" s="24" t="s">
        <v>110</v>
      </c>
      <c r="C6" s="61"/>
      <c r="D6" s="62">
        <v>0</v>
      </c>
      <c r="E6" s="63">
        <f t="shared" si="0"/>
        <v>0</v>
      </c>
    </row>
    <row r="7" spans="1:5" x14ac:dyDescent="0.25">
      <c r="A7" s="52">
        <v>3</v>
      </c>
      <c r="B7" s="24" t="s">
        <v>33</v>
      </c>
      <c r="C7" s="61"/>
      <c r="D7" s="62">
        <v>0</v>
      </c>
      <c r="E7" s="63">
        <f t="shared" si="0"/>
        <v>0</v>
      </c>
    </row>
    <row r="8" spans="1:5" x14ac:dyDescent="0.25">
      <c r="A8" s="52">
        <v>4</v>
      </c>
      <c r="B8" s="24" t="s">
        <v>111</v>
      </c>
      <c r="C8" s="61"/>
      <c r="D8" s="62">
        <v>0</v>
      </c>
      <c r="E8" s="63">
        <f t="shared" si="0"/>
        <v>0</v>
      </c>
    </row>
    <row r="9" spans="1:5" x14ac:dyDescent="0.25">
      <c r="A9" s="52">
        <v>5</v>
      </c>
      <c r="B9" s="24" t="s">
        <v>112</v>
      </c>
      <c r="C9" s="61"/>
      <c r="D9" s="62">
        <v>0</v>
      </c>
      <c r="E9" s="63">
        <f t="shared" si="0"/>
        <v>0</v>
      </c>
    </row>
    <row r="10" spans="1:5" x14ac:dyDescent="0.25">
      <c r="A10" s="52">
        <v>6</v>
      </c>
      <c r="B10" s="24" t="s">
        <v>113</v>
      </c>
      <c r="C10" s="61"/>
      <c r="D10" s="62">
        <v>0</v>
      </c>
      <c r="E10" s="63">
        <f t="shared" si="0"/>
        <v>0</v>
      </c>
    </row>
    <row r="11" spans="1:5" x14ac:dyDescent="0.25">
      <c r="A11" s="52">
        <v>7</v>
      </c>
      <c r="B11" s="24" t="s">
        <v>114</v>
      </c>
      <c r="C11" s="61"/>
      <c r="D11" s="62">
        <v>0</v>
      </c>
      <c r="E11" s="63">
        <f t="shared" si="0"/>
        <v>0</v>
      </c>
    </row>
    <row r="12" spans="1:5" x14ac:dyDescent="0.25">
      <c r="A12" s="52">
        <v>8</v>
      </c>
      <c r="B12" s="24" t="s">
        <v>115</v>
      </c>
      <c r="C12" s="61"/>
      <c r="D12" s="62">
        <v>0</v>
      </c>
      <c r="E12" s="63">
        <f t="shared" si="0"/>
        <v>0</v>
      </c>
    </row>
    <row r="13" spans="1:5" x14ac:dyDescent="0.25">
      <c r="A13" s="52">
        <v>9</v>
      </c>
      <c r="B13" s="24" t="s">
        <v>116</v>
      </c>
      <c r="C13" s="61"/>
      <c r="D13" s="62">
        <v>0</v>
      </c>
      <c r="E13" s="63">
        <f t="shared" si="0"/>
        <v>0</v>
      </c>
    </row>
    <row r="14" spans="1:5" x14ac:dyDescent="0.25">
      <c r="A14" s="52">
        <v>10</v>
      </c>
      <c r="B14" s="24" t="s">
        <v>117</v>
      </c>
      <c r="C14" s="61"/>
      <c r="D14" s="62">
        <v>0</v>
      </c>
      <c r="E14" s="63">
        <f t="shared" si="0"/>
        <v>0</v>
      </c>
    </row>
    <row r="15" spans="1:5" x14ac:dyDescent="0.25">
      <c r="A15" s="52">
        <v>11</v>
      </c>
      <c r="B15" s="24" t="s">
        <v>118</v>
      </c>
      <c r="C15" s="61"/>
      <c r="D15" s="62">
        <v>0</v>
      </c>
      <c r="E15" s="63">
        <f t="shared" si="0"/>
        <v>0</v>
      </c>
    </row>
    <row r="16" spans="1:5" x14ac:dyDescent="0.25">
      <c r="A16" s="52">
        <v>12</v>
      </c>
      <c r="B16" s="24"/>
      <c r="C16" s="61"/>
      <c r="D16" s="62">
        <v>0</v>
      </c>
      <c r="E16" s="63">
        <f t="shared" si="0"/>
        <v>0</v>
      </c>
    </row>
    <row r="17" spans="1:5" ht="15.75" thickBot="1" x14ac:dyDescent="0.3">
      <c r="A17" s="52">
        <v>13</v>
      </c>
      <c r="B17" s="24"/>
      <c r="C17" s="61"/>
      <c r="D17" s="62">
        <v>0</v>
      </c>
      <c r="E17" s="63">
        <f t="shared" si="0"/>
        <v>0</v>
      </c>
    </row>
    <row r="18" spans="1:5" ht="26.25" customHeight="1" x14ac:dyDescent="0.25">
      <c r="A18" s="53"/>
      <c r="B18" s="54" t="s">
        <v>119</v>
      </c>
      <c r="C18" s="54"/>
      <c r="D18" s="54"/>
      <c r="E18" s="55">
        <f>SUM(E5:E17)</f>
        <v>0</v>
      </c>
    </row>
    <row r="19" spans="1:5" ht="26.25" customHeight="1" thickBot="1" x14ac:dyDescent="0.3">
      <c r="B19" s="56" t="s">
        <v>122</v>
      </c>
      <c r="C19" s="56"/>
      <c r="D19" s="56"/>
      <c r="E19" s="29">
        <f>E18*0.1</f>
        <v>0</v>
      </c>
    </row>
    <row r="20" spans="1:5" ht="26.25" customHeight="1" x14ac:dyDescent="0.25">
      <c r="A20" s="53"/>
      <c r="B20" s="54" t="s">
        <v>119</v>
      </c>
      <c r="C20" s="54"/>
      <c r="D20" s="54"/>
      <c r="E20" s="55">
        <f>E18+E19</f>
        <v>0</v>
      </c>
    </row>
    <row r="21" spans="1:5" ht="26.25" customHeight="1" thickBot="1" x14ac:dyDescent="0.3">
      <c r="B21" s="56" t="s">
        <v>81</v>
      </c>
      <c r="C21" s="56"/>
      <c r="D21" s="56"/>
      <c r="E21" s="29">
        <f>E20*0.1</f>
        <v>0</v>
      </c>
    </row>
    <row r="22" spans="1:5" ht="22.5" customHeight="1" thickTop="1" x14ac:dyDescent="0.25">
      <c r="A22" s="57"/>
      <c r="B22" s="58" t="s">
        <v>120</v>
      </c>
      <c r="C22" s="58"/>
      <c r="D22" s="58"/>
      <c r="E22" s="59">
        <f>E20+E21</f>
        <v>0</v>
      </c>
    </row>
    <row r="24" spans="1:5" ht="26.25" customHeight="1" x14ac:dyDescent="0.25">
      <c r="B24" s="56" t="s">
        <v>121</v>
      </c>
      <c r="C24" s="56"/>
      <c r="D24" s="56"/>
      <c r="E24" s="60">
        <f>E22*0.01</f>
        <v>0</v>
      </c>
    </row>
  </sheetData>
  <mergeCells count="1">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GMC Cost Guide</vt:lpstr>
      <vt:lpstr>'GMC Cost Guide'!Print_Area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Hargood</dc:creator>
  <cp:lastModifiedBy>Chris Hargood</cp:lastModifiedBy>
  <cp:lastPrinted>2025-08-04T04:42:31Z</cp:lastPrinted>
  <dcterms:created xsi:type="dcterms:W3CDTF">2024-09-12T04:17:22Z</dcterms:created>
  <dcterms:modified xsi:type="dcterms:W3CDTF">2026-07-30T01:48:27Z</dcterms:modified>
</cp:coreProperties>
</file>